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590" tabRatio="608" activeTab="1"/>
  </bookViews>
  <sheets>
    <sheet name="свод по инф." sheetId="1" r:id="rId1"/>
    <sheet name="Приложение" sheetId="2" r:id="rId2"/>
  </sheets>
  <definedNames>
    <definedName name="_xlnm.Print_Titles" localSheetId="0">'свод по инф.'!$D:$D,'свод по инф.'!$10:$14</definedName>
    <definedName name="_xlnm.Print_Area" localSheetId="0">'свод по инф.'!$A$1:$AX$69</definedName>
  </definedNames>
  <calcPr fullCalcOnLoad="1"/>
</workbook>
</file>

<file path=xl/sharedStrings.xml><?xml version="1.0" encoding="utf-8"?>
<sst xmlns="http://schemas.openxmlformats.org/spreadsheetml/2006/main" count="716" uniqueCount="195">
  <si>
    <t xml:space="preserve">Всего </t>
  </si>
  <si>
    <t>в том числе:</t>
  </si>
  <si>
    <t>х</t>
  </si>
  <si>
    <t>Для муниципальных ЛПУ</t>
  </si>
  <si>
    <t>(нарастающим итогом с начала года)</t>
  </si>
  <si>
    <t>капитальный ремонт (225)</t>
  </si>
  <si>
    <t>14</t>
  </si>
  <si>
    <t>15</t>
  </si>
  <si>
    <t>16</t>
  </si>
  <si>
    <t>18</t>
  </si>
  <si>
    <t>19</t>
  </si>
  <si>
    <t>№ п/п</t>
  </si>
  <si>
    <t>01</t>
  </si>
  <si>
    <t>04</t>
  </si>
  <si>
    <t>05</t>
  </si>
  <si>
    <t>06</t>
  </si>
  <si>
    <t>08</t>
  </si>
  <si>
    <t>09</t>
  </si>
  <si>
    <t>10</t>
  </si>
  <si>
    <t>коммун.услуги (223)</t>
  </si>
  <si>
    <t>Всего</t>
  </si>
  <si>
    <t>№</t>
  </si>
  <si>
    <t>дата</t>
  </si>
  <si>
    <t>и т.д.</t>
  </si>
  <si>
    <t>Отклонение</t>
  </si>
  <si>
    <t>17</t>
  </si>
  <si>
    <t>Справочно из строки "Всего"  прочие расходы</t>
  </si>
  <si>
    <r>
      <t>Плановые ассигнования на год</t>
    </r>
    <r>
      <rPr>
        <sz val="10"/>
        <rFont val="Times New Roman"/>
        <family val="1"/>
      </rPr>
      <t>, тыс.руб.</t>
    </r>
  </si>
  <si>
    <r>
      <t>Кассовые расходы</t>
    </r>
    <r>
      <rPr>
        <sz val="10"/>
        <rFont val="Times New Roman"/>
        <family val="1"/>
      </rPr>
      <t>, тыс.руб.</t>
    </r>
  </si>
  <si>
    <r>
      <t xml:space="preserve">Постановление (распоряжение)  Главы </t>
    </r>
    <r>
      <rPr>
        <sz val="9"/>
        <color indexed="10"/>
        <rFont val="Times New Roman"/>
        <family val="1"/>
      </rPr>
      <t xml:space="preserve"> *)</t>
    </r>
  </si>
  <si>
    <t>Подпрограмма «Сахарный диабет»</t>
  </si>
  <si>
    <t>Подпрограмма «Туберкулез»</t>
  </si>
  <si>
    <t>Подпрограмма «ВИЧ-инфекция»</t>
  </si>
  <si>
    <t>Подпрограмма «Онкология»</t>
  </si>
  <si>
    <t>Подпрограмма «Вакцинопрофилактика»</t>
  </si>
  <si>
    <t>Подпрограмма «Здоровый ребенок»</t>
  </si>
  <si>
    <t xml:space="preserve">ФЦП «Повышение безопасности дорожного движения» </t>
  </si>
  <si>
    <t xml:space="preserve">Мероприятия по  предупреждению  природно-очаговых  и  других  инфекционных  заболеваний  </t>
  </si>
  <si>
    <t xml:space="preserve">Безопасное  материнство  </t>
  </si>
  <si>
    <t>11</t>
  </si>
  <si>
    <t>13</t>
  </si>
  <si>
    <t>Код терр</t>
  </si>
  <si>
    <t>Терр</t>
  </si>
  <si>
    <t>Код строки</t>
  </si>
  <si>
    <t>из них</t>
  </si>
  <si>
    <t>Код сцепл.</t>
  </si>
  <si>
    <t>Кадровое обеспечение</t>
  </si>
  <si>
    <t>уголь (340)</t>
  </si>
  <si>
    <t>заработная плата с ЕСН (ст.211,213)</t>
  </si>
  <si>
    <t xml:space="preserve">Расшифровка к строке  № </t>
  </si>
  <si>
    <t>продукты питания (226,340)</t>
  </si>
  <si>
    <t>Главный бухгалтер</t>
  </si>
  <si>
    <t>М.П.</t>
  </si>
  <si>
    <t>Приложение № 1</t>
  </si>
  <si>
    <t xml:space="preserve">Плановые производственные показатели </t>
  </si>
  <si>
    <t>количество</t>
  </si>
  <si>
    <t>зарплата с ЕСН 
(211, 213)</t>
  </si>
  <si>
    <t>медикаменты, мед инструментарий (226,310,340)</t>
  </si>
  <si>
    <t>мягкий инвентарь</t>
  </si>
  <si>
    <t>транспортные расходы, ГСМ</t>
  </si>
  <si>
    <t xml:space="preserve">         прочие</t>
  </si>
  <si>
    <t>-средства муниципального бюджета</t>
  </si>
  <si>
    <t>1.1. Расходы на оказание первичной медико-санитарной помощи учреждениями (подразделениями), финансируемыми из бюджета всего, в том числе:</t>
  </si>
  <si>
    <r>
      <t xml:space="preserve">1.1.1. Станции (отделения) скорой помощи, ВСЕГО, </t>
    </r>
    <r>
      <rPr>
        <sz val="9"/>
        <rFont val="Times New Roman"/>
        <family val="1"/>
      </rPr>
      <t>в том числе</t>
    </r>
  </si>
  <si>
    <t>бригад</t>
  </si>
  <si>
    <t>вызовов</t>
  </si>
  <si>
    <r>
      <t xml:space="preserve">1.1.2. Дома (отделения) сестринского ухода (хосписы), ВСЕГО, </t>
    </r>
    <r>
      <rPr>
        <sz val="9"/>
        <rFont val="Times New Roman"/>
        <family val="1"/>
      </rPr>
      <t>в том числе</t>
    </r>
  </si>
  <si>
    <t>коек</t>
  </si>
  <si>
    <t>койко-дней</t>
  </si>
  <si>
    <r>
      <t xml:space="preserve">1.1.3. ФАПы ВСЕГО, </t>
    </r>
    <r>
      <rPr>
        <sz val="9"/>
        <rFont val="Times New Roman"/>
        <family val="1"/>
      </rPr>
      <t>в том числе</t>
    </r>
  </si>
  <si>
    <t>ФАПов</t>
  </si>
  <si>
    <t>посещ.</t>
  </si>
  <si>
    <r>
      <t xml:space="preserve">1.1.4. Санатории ВСЕГО, </t>
    </r>
    <r>
      <rPr>
        <sz val="9"/>
        <rFont val="Times New Roman"/>
        <family val="1"/>
      </rPr>
      <t>в том числе</t>
    </r>
  </si>
  <si>
    <r>
      <t xml:space="preserve">1.1.5. Патологоанатомические бюро (отделения) ВСЕГО, </t>
    </r>
    <r>
      <rPr>
        <sz val="9"/>
        <rFont val="Times New Roman"/>
        <family val="1"/>
      </rPr>
      <t>в том числе</t>
    </r>
  </si>
  <si>
    <r>
      <t>1.1.6. Медперсонал в ДДУ ВСЕГО,</t>
    </r>
    <r>
      <rPr>
        <sz val="9"/>
        <rFont val="Times New Roman"/>
        <family val="1"/>
      </rPr>
      <t xml:space="preserve"> в том числе</t>
    </r>
  </si>
  <si>
    <t>воспитанников</t>
  </si>
  <si>
    <t>ДДУ</t>
  </si>
  <si>
    <r>
      <t xml:space="preserve">1.1.7. СПИД-кабинет ВСЕГО, </t>
    </r>
    <r>
      <rPr>
        <sz val="9"/>
        <rFont val="Times New Roman"/>
        <family val="1"/>
      </rPr>
      <t>в том числе</t>
    </r>
  </si>
  <si>
    <r>
      <t xml:space="preserve">1.1.8. Прочие подразделения - </t>
    </r>
    <r>
      <rPr>
        <sz val="9"/>
        <rFont val="Times New Roman"/>
        <family val="1"/>
      </rPr>
      <t>местный бюджет</t>
    </r>
    <r>
      <rPr>
        <b/>
        <sz val="9"/>
        <rFont val="Times New Roman"/>
        <family val="1"/>
      </rPr>
      <t xml:space="preserve"> (РАСШИФРОВАТЬ)</t>
    </r>
  </si>
  <si>
    <t>МОУ ДОД ДЮСШ</t>
  </si>
  <si>
    <t>ЦБ (при управлениях), аппарат управления</t>
  </si>
  <si>
    <t>комбинат питания</t>
  </si>
  <si>
    <r>
      <t xml:space="preserve">1.3. Расходы  муниципального бюджета на содержание медицинских учреждений, </t>
    </r>
    <r>
      <rPr>
        <i/>
        <sz val="9"/>
        <rFont val="Times New Roman"/>
        <family val="1"/>
      </rPr>
      <t>работающих в системе</t>
    </r>
    <r>
      <rPr>
        <b/>
        <i/>
        <sz val="9"/>
        <rFont val="Times New Roman"/>
        <family val="1"/>
      </rPr>
      <t xml:space="preserve"> ОМС</t>
    </r>
  </si>
  <si>
    <t>21</t>
  </si>
  <si>
    <r>
      <t>Плановые ассигнования на год</t>
    </r>
    <r>
      <rPr>
        <sz val="9"/>
        <rFont val="Times New Roman"/>
        <family val="1"/>
      </rPr>
      <t>, тыс.руб.</t>
    </r>
  </si>
  <si>
    <r>
      <t>Кассовые расходы за отчетный период</t>
    </r>
    <r>
      <rPr>
        <sz val="9"/>
        <rFont val="Times New Roman"/>
        <family val="1"/>
      </rPr>
      <t>, тыс.руб.</t>
    </r>
  </si>
  <si>
    <t>текущий ремонт</t>
  </si>
  <si>
    <t>Информация о финансировании муниципальных учреждений здравоохранения</t>
  </si>
  <si>
    <t>…</t>
  </si>
  <si>
    <r>
      <t>1.2.  Целевые программы и мероприятия в сфере здравоохранения-всего</t>
    </r>
    <r>
      <rPr>
        <sz val="9"/>
        <rFont val="Times New Roman"/>
        <family val="1"/>
      </rPr>
      <t xml:space="preserve"> (расшифровать в пояснительной записке к отчету)</t>
    </r>
  </si>
  <si>
    <t>Справочно:</t>
  </si>
  <si>
    <t>Расшифровка к отчетной форме (приложение №1)</t>
  </si>
  <si>
    <r>
      <t xml:space="preserve">за счет средств  областного бюджета, </t>
    </r>
    <r>
      <rPr>
        <b/>
        <u val="single"/>
        <sz val="9"/>
        <color indexed="10"/>
        <rFont val="Times New Roman"/>
        <family val="1"/>
      </rPr>
      <t>не финансируемые через минздрав области</t>
    </r>
  </si>
  <si>
    <t xml:space="preserve">за счет средств муниципального  бюджета  </t>
  </si>
  <si>
    <t>07</t>
  </si>
  <si>
    <t>12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</si>
  <si>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</si>
  <si>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</si>
  <si>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</si>
  <si>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</si>
  <si>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</si>
  <si>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</si>
  <si>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</si>
  <si>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</si>
  <si>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</si>
  <si>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</si>
  <si>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</si>
  <si>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</si>
  <si>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</si>
  <si>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</si>
  <si>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</si>
  <si>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</si>
  <si>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</si>
  <si>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</si>
  <si>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</si>
  <si>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</si>
  <si>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</si>
  <si>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</si>
  <si>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</si>
  <si>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Противопожарные мероприятия</t>
  </si>
  <si>
    <t>Антитеррористические мероприятия</t>
  </si>
  <si>
    <t>Доплаты молодым специалистам</t>
  </si>
  <si>
    <r>
      <t xml:space="preserve">I. Расходы  муниципального образования на здравоохранение- всего, </t>
    </r>
    <r>
      <rPr>
        <sz val="11"/>
        <rFont val="Times New Roman"/>
        <family val="1"/>
      </rPr>
      <t>в том числе</t>
    </r>
  </si>
  <si>
    <t xml:space="preserve">II. Расходы за счет фонда софинансирования  расходов - всего </t>
  </si>
  <si>
    <t>вскрытий</t>
  </si>
  <si>
    <t>исследований</t>
  </si>
  <si>
    <t>врачебных должностей</t>
  </si>
  <si>
    <t>посещений</t>
  </si>
  <si>
    <t>Призводственные показатели 
(фактические за отчетный период)</t>
  </si>
  <si>
    <t>-субвенция областного бюджета на осуществление полномочий</t>
  </si>
  <si>
    <t xml:space="preserve">-за счет субвенции областного бюджета на осуществление полномочий </t>
  </si>
  <si>
    <t>- за счет средств муниципального бюджета</t>
  </si>
  <si>
    <t>сестринский пост в амбулатории</t>
  </si>
  <si>
    <t>Налог на имущество и земельный налог</t>
  </si>
  <si>
    <t>Персональный повышающий коэффициент</t>
  </si>
  <si>
    <t>штатная численность на конец отчетного периода</t>
  </si>
  <si>
    <t>штатная численность на начало отчетного года</t>
  </si>
  <si>
    <t xml:space="preserve">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</si>
  <si>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к приказу МЗ РО от ______ № ______</t>
  </si>
  <si>
    <t>чел.</t>
  </si>
  <si>
    <t>должн.</t>
  </si>
  <si>
    <t>Капитальный ремонт</t>
  </si>
  <si>
    <t xml:space="preserve">                                                                                                    квартальная (до 5 числа)</t>
  </si>
  <si>
    <t xml:space="preserve">                                                                                                                приказу МЗ РО от ______ № ___</t>
  </si>
  <si>
    <t>1.2 Целевые программы и мероприятия в сфере здравоохранения</t>
  </si>
  <si>
    <r>
      <t>Кроме того, расходы на  здравоохранение (</t>
    </r>
    <r>
      <rPr>
        <b/>
        <u val="single"/>
        <sz val="9"/>
        <color indexed="10"/>
        <rFont val="Times New Roman"/>
        <family val="1"/>
      </rPr>
      <t>не через счета ЛПУ</t>
    </r>
    <r>
      <rPr>
        <b/>
        <sz val="9"/>
        <color indexed="8"/>
        <rFont val="Times New Roman"/>
        <family val="1"/>
      </rPr>
      <t>)</t>
    </r>
  </si>
  <si>
    <r>
      <t xml:space="preserve">III. Расходы за счет средств  резервного  фонда </t>
    </r>
    <r>
      <rPr>
        <b/>
        <u val="single"/>
        <sz val="9"/>
        <color indexed="10"/>
        <rFont val="Times New Roman"/>
        <family val="1"/>
      </rPr>
      <t>муниципального</t>
    </r>
    <r>
      <rPr>
        <b/>
        <sz val="9"/>
        <color indexed="8"/>
        <rFont val="Times New Roman"/>
        <family val="1"/>
      </rPr>
      <t xml:space="preserve">  бюджета - всего</t>
    </r>
  </si>
  <si>
    <t>Содержание детей, оставшихся без попечения родителей</t>
  </si>
  <si>
    <t>в том числе</t>
  </si>
  <si>
    <t>Финансовый результат (факт.расходы за отчетный период)</t>
  </si>
  <si>
    <t>Всего, тыс. рублей</t>
  </si>
  <si>
    <t>на 1 к/день, посещение, вызов, исследов., воспитанника (руб.)</t>
  </si>
  <si>
    <t>на 1 должность (руб.)</t>
  </si>
  <si>
    <t>приобретение оборудования (310)</t>
  </si>
  <si>
    <t>Программа энергосбережения</t>
  </si>
  <si>
    <t>Профилактика сердеч.сосудист. заболеваний</t>
  </si>
  <si>
    <t>ДЦП "Комплексные меры противодействия злоупотребления наркотиками и их незаконному обороту"</t>
  </si>
  <si>
    <t>Плановый норматив затрат</t>
  </si>
  <si>
    <t>Всего на 1 к/день, посещение, вызов, исследов., воспитанника (руб.)</t>
  </si>
  <si>
    <t>из них:</t>
  </si>
  <si>
    <t xml:space="preserve">                                                                                                                                            квартальная (до 5 числа)</t>
  </si>
  <si>
    <t>медикаменты, мед инструментарий (226, 310, 340)</t>
  </si>
  <si>
    <t>продукты питания (226, 340)</t>
  </si>
  <si>
    <t>количество физических лиц (фактич.) 
на конец отчетного периода</t>
  </si>
  <si>
    <t>приобретение оборудования 
(310)</t>
  </si>
  <si>
    <t>медикаменты, мед инструментарий
 (226, 310, 340)</t>
  </si>
  <si>
    <t xml:space="preserve">Итого расходы на здравоохранение, из них: </t>
  </si>
  <si>
    <t xml:space="preserve"> -средства  областного бюджета, не финансируемые через минздрав области</t>
  </si>
  <si>
    <t>заработная плата с ЕСН (ст.211, 213)</t>
  </si>
  <si>
    <t>медикаменты (226, 340)</t>
  </si>
  <si>
    <t>на 1 к/день, посещение, вызов, исследов., воспитанника
 (руб.)</t>
  </si>
  <si>
    <t>на 1 к/день, посещение, вызов, исследов., воспитанника 
(руб.)</t>
  </si>
  <si>
    <t>город Батайск Ростовской области</t>
  </si>
  <si>
    <t>социальные койки</t>
  </si>
  <si>
    <t>Строительный надзор за капитальным ремонтом</t>
  </si>
  <si>
    <t>Авторский надзор за строительством</t>
  </si>
  <si>
    <t>Строительный надзор за строительством</t>
  </si>
  <si>
    <t>Меороприятия в рамках программы "Доступная среда в городе Батайске"</t>
  </si>
  <si>
    <t>Приобретение оборудования (в рамках программы модернизации)</t>
  </si>
  <si>
    <t>Функционирование кабинета планирования семьи</t>
  </si>
  <si>
    <t>Функционирование кабинета спортивной медицины</t>
  </si>
  <si>
    <t>Доплаты персоналу, обслуживающему дошкольно-школьные учреждения образования</t>
  </si>
  <si>
    <t>МБУЗ "ЦГБ" г.Батайска Ростовской области</t>
  </si>
  <si>
    <t>за январь - декабрь   2012г.</t>
  </si>
  <si>
    <t>Безопасная кровь и ее комп.</t>
  </si>
  <si>
    <t>Обучние специалистов (в рамках программы модернизации)</t>
  </si>
  <si>
    <t>Строите6льный надзор за капремонтом</t>
  </si>
  <si>
    <t>Главный врач МБУЗ "ЦГБ" г.Батайска РО</t>
  </si>
  <si>
    <t>Главный   бухгалтер</t>
  </si>
  <si>
    <t>за январь - декабрь 2012г.</t>
  </si>
  <si>
    <t>МБУЗ "Центральная городская больница" города Батайска Ростовской области</t>
  </si>
  <si>
    <t>_____________ (Андриенко  А.В.)</t>
  </si>
  <si>
    <t>_____________ (Пивненко Н.М.)</t>
  </si>
  <si>
    <t>_____________ (Андриенко А.В.)</t>
  </si>
  <si>
    <t>_________________ (Пивненко Н.М.)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</si>
</sst>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mmm/yyyy"/>
    <numFmt numFmtId="171" formatCode="#,##0.00_ ;[Red]\-#,##0.00\ "/>
    <numFmt numFmtId="172" formatCode="0.000"/>
    <numFmt numFmtId="173" formatCode="#,##0.0"/>
    <numFmt numFmtId="174" formatCode="#,##0.000"/>
    <numFmt numFmtId="175" formatCode="#,##0.0000"/>
    <numFmt numFmtId="176" formatCode="0.0000"/>
    <numFmt numFmtId="177" formatCode="0.00000"/>
    <numFmt numFmtId="178" formatCode="0.0_ ;[Red]\-0.0\ "/>
  </numFmts>
  <fonts count="35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name val="Times New Roman Cyr"/>
      <family val="1"/>
    </font>
    <font>
      <b/>
      <u val="single"/>
      <sz val="9"/>
      <color indexed="10"/>
      <name val="Times New Roman"/>
      <family val="1"/>
    </font>
    <font>
      <b/>
      <sz val="8"/>
      <name val="Times New Roman"/>
      <family val="1"/>
    </font>
    <font>
      <b/>
      <sz val="9"/>
      <color indexed="12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u val="single"/>
      <sz val="9"/>
      <name val="Times New Roman"/>
      <family val="1"/>
    </font>
    <font>
      <b/>
      <sz val="11"/>
      <name val="Times New Roman"/>
      <family val="1"/>
    </font>
    <font>
      <b/>
      <i/>
      <sz val="9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17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73" fontId="6" fillId="0" borderId="0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7" fillId="0" borderId="4" xfId="19" applyFont="1" applyFill="1" applyBorder="1" applyAlignment="1">
      <alignment horizontal="center"/>
      <protection/>
    </xf>
    <xf numFmtId="0" fontId="19" fillId="0" borderId="4" xfId="19" applyFont="1" applyFill="1" applyBorder="1" applyAlignment="1">
      <alignment/>
      <protection/>
    </xf>
    <xf numFmtId="0" fontId="19" fillId="0" borderId="0" xfId="19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 horizontal="left" indent="2"/>
    </xf>
    <xf numFmtId="49" fontId="1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 wrapText="1"/>
    </xf>
    <xf numFmtId="173" fontId="6" fillId="2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173" fontId="6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49" fontId="3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3" fontId="6" fillId="4" borderId="2" xfId="0" applyNumberFormat="1" applyFont="1" applyFill="1" applyBorder="1" applyAlignment="1">
      <alignment horizontal="center" vertical="center" wrapText="1"/>
    </xf>
    <xf numFmtId="173" fontId="6" fillId="4" borderId="7" xfId="0" applyNumberFormat="1" applyFont="1" applyFill="1" applyBorder="1" applyAlignment="1">
      <alignment horizontal="center" vertical="center" wrapText="1"/>
    </xf>
    <xf numFmtId="173" fontId="6" fillId="2" borderId="2" xfId="0" applyNumberFormat="1" applyFont="1" applyFill="1" applyBorder="1" applyAlignment="1">
      <alignment horizontal="center" vertical="center" wrapText="1"/>
    </xf>
    <xf numFmtId="173" fontId="6" fillId="2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73" fontId="6" fillId="0" borderId="2" xfId="0" applyNumberFormat="1" applyFont="1" applyFill="1" applyBorder="1" applyAlignment="1">
      <alignment horizontal="center" vertical="center" wrapText="1"/>
    </xf>
    <xf numFmtId="173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</cellXfs>
  <cellStyles count="10">
    <cellStyle name="Normal" xfId="0"/>
    <cellStyle name="Excel Built-in Normal" xfId="15"/>
    <cellStyle name="Hyperlink" xfId="16"/>
    <cellStyle name="Currency" xfId="17"/>
    <cellStyle name="Currency [0]" xfId="18"/>
    <cellStyle name="Обычный_Лист3" xfId="19"/>
    <cellStyle name="Followed Hyperlink" xfId="20"/>
    <cellStyle name="Percent" xfId="21"/>
    <cellStyle name="Comma" xfId="22"/>
    <cellStyle name="Comma [0]" xfId="23"/>
  </cellStyles>
  <dxfs count="4">
    <dxf>
      <font>
        <color rgb="FFFFFFFF"/>
      </font>
      <border/>
    </dxf>
    <dxf>
      <font>
        <b/>
        <i val="0"/>
        <color rgb="FFFF0000"/>
      </font>
      <border/>
    </dxf>
    <dxf>
      <fill>
        <patternFill>
          <bgColor rgb="FFCC99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3335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" name="Rectangle 1"/>
        <xdr:cNvSpPr>
          <a:spLocks/>
        </xdr:cNvSpPr>
      </xdr:nvSpPr>
      <xdr:spPr>
        <a:xfrm>
          <a:off x="276987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4" name="Rectangle 1"/>
        <xdr:cNvSpPr>
          <a:spLocks/>
        </xdr:cNvSpPr>
      </xdr:nvSpPr>
      <xdr:spPr>
        <a:xfrm>
          <a:off x="276987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0</xdr:rowOff>
    </xdr:to>
    <xdr:sp>
      <xdr:nvSpPr>
        <xdr:cNvPr id="5" name="Rectangle 1"/>
        <xdr:cNvSpPr>
          <a:spLocks/>
        </xdr:cNvSpPr>
      </xdr:nvSpPr>
      <xdr:spPr>
        <a:xfrm>
          <a:off x="38481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0</xdr:rowOff>
    </xdr:to>
    <xdr:sp>
      <xdr:nvSpPr>
        <xdr:cNvPr id="6" name="Rectangle 1"/>
        <xdr:cNvSpPr>
          <a:spLocks/>
        </xdr:cNvSpPr>
      </xdr:nvSpPr>
      <xdr:spPr>
        <a:xfrm>
          <a:off x="384810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" name="Rectangle 1"/>
        <xdr:cNvSpPr>
          <a:spLocks/>
        </xdr:cNvSpPr>
      </xdr:nvSpPr>
      <xdr:spPr>
        <a:xfrm>
          <a:off x="30489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" name="Rectangle 1"/>
        <xdr:cNvSpPr>
          <a:spLocks/>
        </xdr:cNvSpPr>
      </xdr:nvSpPr>
      <xdr:spPr>
        <a:xfrm>
          <a:off x="30489525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9" name="Rectangle 1"/>
        <xdr:cNvSpPr>
          <a:spLocks/>
        </xdr:cNvSpPr>
      </xdr:nvSpPr>
      <xdr:spPr>
        <a:xfrm>
          <a:off x="276987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27698700" y="6543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8"/>
  <sheetViews>
    <sheetView zoomScaleSheetLayoutView="75" workbookViewId="0" topLeftCell="D58">
      <selection activeCell="W26" sqref="W26"/>
    </sheetView>
  </sheetViews>
  <sheetFormatPr defaultColWidth="9.00390625" defaultRowHeight="12.75"/>
  <cols>
    <col min="1" max="1" width="4.125" style="19" hidden="1" customWidth="1"/>
    <col min="2" max="2" width="4.75390625" style="19" hidden="1" customWidth="1"/>
    <col min="3" max="3" width="4.25390625" style="19" hidden="1" customWidth="1"/>
    <col min="4" max="4" width="26.625" style="19" customWidth="1"/>
    <col min="5" max="5" width="4.125" style="19" customWidth="1"/>
    <col min="6" max="6" width="9.875" style="19" customWidth="1"/>
    <col min="7" max="7" width="9.375" style="19" customWidth="1"/>
    <col min="8" max="8" width="13.625" style="19" customWidth="1"/>
    <col min="9" max="9" width="10.75390625" style="19" customWidth="1"/>
    <col min="10" max="10" width="11.125" style="19" customWidth="1"/>
    <col min="11" max="11" width="13.75390625" style="19" customWidth="1"/>
    <col min="12" max="12" width="9.75390625" style="19" customWidth="1"/>
    <col min="13" max="13" width="9.875" style="19" customWidth="1"/>
    <col min="14" max="14" width="11.125" style="19" customWidth="1"/>
    <col min="15" max="15" width="9.25390625" style="19" customWidth="1"/>
    <col min="16" max="16" width="10.875" style="19" customWidth="1"/>
    <col min="17" max="17" width="10.75390625" style="19" customWidth="1"/>
    <col min="18" max="18" width="14.125" style="19" customWidth="1"/>
    <col min="19" max="19" width="10.875" style="19" customWidth="1"/>
    <col min="20" max="20" width="11.00390625" style="19" customWidth="1"/>
    <col min="21" max="21" width="10.625" style="19" customWidth="1"/>
    <col min="22" max="22" width="9.875" style="19" customWidth="1"/>
    <col min="23" max="23" width="13.625" style="19" customWidth="1"/>
    <col min="24" max="24" width="14.00390625" style="19" customWidth="1"/>
    <col min="25" max="25" width="8.875" style="19" customWidth="1"/>
    <col min="26" max="26" width="10.125" style="19" customWidth="1"/>
    <col min="27" max="27" width="13.375" style="19" customWidth="1"/>
    <col min="28" max="28" width="12.00390625" style="19" customWidth="1"/>
    <col min="29" max="29" width="11.25390625" style="19" customWidth="1"/>
    <col min="30" max="30" width="12.625" style="19" customWidth="1"/>
    <col min="31" max="31" width="12.375" style="19" customWidth="1"/>
    <col min="32" max="32" width="13.25390625" style="19" customWidth="1"/>
    <col min="33" max="33" width="11.25390625" style="19" customWidth="1"/>
    <col min="34" max="34" width="13.375" style="19" customWidth="1"/>
    <col min="35" max="35" width="10.75390625" style="19" customWidth="1"/>
    <col min="36" max="36" width="10.875" style="19" customWidth="1"/>
    <col min="37" max="37" width="15.00390625" style="19" customWidth="1"/>
    <col min="38" max="38" width="13.125" style="19" customWidth="1"/>
    <col min="39" max="39" width="12.375" style="19" customWidth="1"/>
    <col min="40" max="40" width="17.375" style="19" customWidth="1"/>
    <col min="41" max="41" width="16.75390625" style="19" customWidth="1"/>
    <col min="42" max="42" width="14.25390625" style="19" customWidth="1"/>
    <col min="43" max="43" width="17.75390625" style="19" customWidth="1"/>
    <col min="44" max="44" width="13.25390625" style="19" customWidth="1"/>
    <col min="45" max="45" width="17.375" style="19" customWidth="1"/>
    <col min="46" max="46" width="14.125" style="19" customWidth="1"/>
    <col min="47" max="47" width="13.625" style="19" customWidth="1"/>
    <col min="48" max="48" width="15.625" style="19" customWidth="1"/>
    <col min="49" max="49" width="15.875" style="19" customWidth="1"/>
    <col min="50" max="50" width="17.125" style="19" customWidth="1"/>
    <col min="51" max="16384" width="9.125" style="19" customWidth="1"/>
  </cols>
  <sheetData>
    <row r="1" spans="18:49" ht="12">
      <c r="R1" s="141" t="s">
        <v>137</v>
      </c>
      <c r="S1" s="141"/>
      <c r="T1" s="141"/>
      <c r="U1" s="141"/>
      <c r="V1" s="141"/>
      <c r="W1" s="141"/>
      <c r="X1" s="141"/>
      <c r="AH1" s="21"/>
      <c r="AI1" s="21"/>
      <c r="AJ1" s="21"/>
      <c r="AK1" s="21"/>
      <c r="AL1" s="21"/>
      <c r="AM1" s="21"/>
      <c r="AN1" s="21"/>
      <c r="AP1" s="21"/>
      <c r="AQ1" s="21"/>
      <c r="AR1" s="21"/>
      <c r="AS1" s="21"/>
      <c r="AT1" s="21"/>
      <c r="AU1" s="21"/>
      <c r="AV1" s="21"/>
      <c r="AW1" s="21"/>
    </row>
    <row r="2" spans="4:49" ht="12">
      <c r="D2" s="158" t="s">
        <v>3</v>
      </c>
      <c r="E2" s="158"/>
      <c r="F2" s="158"/>
      <c r="G2" s="158"/>
      <c r="H2" s="158"/>
      <c r="I2" s="158"/>
      <c r="R2" s="141" t="s">
        <v>138</v>
      </c>
      <c r="S2" s="141"/>
      <c r="T2" s="141"/>
      <c r="U2" s="141"/>
      <c r="V2" s="141"/>
      <c r="W2" s="141"/>
      <c r="X2" s="141"/>
      <c r="AC2" s="22"/>
      <c r="AD2" s="22"/>
      <c r="AH2" s="22"/>
      <c r="AI2" s="22"/>
      <c r="AJ2" s="21"/>
      <c r="AK2" s="21"/>
      <c r="AL2" s="21"/>
      <c r="AM2" s="21"/>
      <c r="AN2" s="21"/>
      <c r="AP2" s="21"/>
      <c r="AQ2" s="21"/>
      <c r="AR2" s="21"/>
      <c r="AS2" s="21"/>
      <c r="AT2" s="21"/>
      <c r="AU2" s="21"/>
      <c r="AV2" s="21"/>
      <c r="AW2" s="21"/>
    </row>
    <row r="3" spans="4:49" ht="15" customHeight="1">
      <c r="D3" s="23"/>
      <c r="E3" s="23"/>
      <c r="F3" s="23"/>
      <c r="G3" s="23"/>
      <c r="H3" s="23"/>
      <c r="I3" s="23"/>
      <c r="R3" s="152" t="s">
        <v>160</v>
      </c>
      <c r="S3" s="152"/>
      <c r="T3" s="152"/>
      <c r="U3" s="152"/>
      <c r="V3" s="152"/>
      <c r="W3" s="152"/>
      <c r="X3" s="152"/>
      <c r="AB3" s="25"/>
      <c r="AC3" s="25"/>
      <c r="AD3" s="25"/>
      <c r="AH3" s="24"/>
      <c r="AI3" s="24"/>
      <c r="AJ3" s="24"/>
      <c r="AK3" s="24"/>
      <c r="AL3" s="24"/>
      <c r="AM3" s="24"/>
      <c r="AN3" s="24"/>
      <c r="AP3" s="24"/>
      <c r="AQ3" s="24"/>
      <c r="AR3" s="24"/>
      <c r="AS3" s="24"/>
      <c r="AT3" s="24"/>
      <c r="AU3" s="24"/>
      <c r="AV3" s="24"/>
      <c r="AW3" s="24"/>
    </row>
    <row r="4" spans="4:50" ht="37.5" customHeight="1">
      <c r="D4" s="153" t="s">
        <v>87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26"/>
      <c r="Z4" s="26"/>
      <c r="AA4" s="26"/>
      <c r="AB4" s="26"/>
      <c r="AC4" s="26"/>
      <c r="AD4" s="26"/>
      <c r="AE4" s="26"/>
      <c r="AF4" s="26"/>
      <c r="AG4" s="26"/>
      <c r="AH4" s="27"/>
      <c r="AI4" s="27"/>
      <c r="AJ4" s="27"/>
      <c r="AK4" s="27"/>
      <c r="AL4" s="27"/>
      <c r="AM4" s="27"/>
      <c r="AN4" s="27"/>
      <c r="AO4" s="28"/>
      <c r="AP4" s="27"/>
      <c r="AQ4" s="27"/>
      <c r="AR4" s="27"/>
      <c r="AS4" s="27"/>
      <c r="AT4" s="27"/>
      <c r="AU4" s="27"/>
      <c r="AV4" s="27"/>
      <c r="AW4" s="27"/>
      <c r="AX4" s="28"/>
    </row>
    <row r="5" spans="4:50" ht="15.75" customHeight="1">
      <c r="D5" s="140" t="s">
        <v>183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29"/>
      <c r="Z5" s="29"/>
      <c r="AA5" s="29"/>
      <c r="AB5" s="29"/>
      <c r="AC5" s="29"/>
      <c r="AD5" s="29"/>
      <c r="AE5" s="29"/>
      <c r="AF5" s="29"/>
      <c r="AG5" s="29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4:50" ht="13.5" customHeight="1">
      <c r="D6" s="141" t="s">
        <v>4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22"/>
      <c r="Z6" s="22"/>
      <c r="AA6" s="22"/>
      <c r="AB6" s="22"/>
      <c r="AC6" s="22"/>
      <c r="AD6" s="22"/>
      <c r="AE6" s="22"/>
      <c r="AF6" s="22"/>
      <c r="AG6" s="22"/>
      <c r="AH6" s="20"/>
      <c r="AI6" s="20"/>
      <c r="AJ6" s="20"/>
      <c r="AK6" s="20"/>
      <c r="AL6" s="20"/>
      <c r="AM6" s="20"/>
      <c r="AN6" s="20"/>
      <c r="AO6" s="28"/>
      <c r="AP6" s="20"/>
      <c r="AQ6" s="20"/>
      <c r="AR6" s="20"/>
      <c r="AS6" s="20"/>
      <c r="AT6" s="20"/>
      <c r="AU6" s="20"/>
      <c r="AV6" s="20"/>
      <c r="AW6" s="20"/>
      <c r="AX6" s="28"/>
    </row>
    <row r="7" spans="4:50" ht="15.75" customHeight="1">
      <c r="D7" s="142" t="s">
        <v>172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31"/>
      <c r="Z7" s="31"/>
      <c r="AA7" s="31"/>
      <c r="AB7" s="31"/>
      <c r="AC7" s="31"/>
      <c r="AD7" s="31"/>
      <c r="AE7" s="31"/>
      <c r="AF7" s="31"/>
      <c r="AG7" s="31"/>
      <c r="AH7" s="30"/>
      <c r="AI7" s="30"/>
      <c r="AJ7" s="30"/>
      <c r="AK7" s="30"/>
      <c r="AL7" s="30"/>
      <c r="AM7" s="30"/>
      <c r="AN7" s="30"/>
      <c r="AO7" s="20"/>
      <c r="AP7" s="30"/>
      <c r="AQ7" s="30"/>
      <c r="AR7" s="30"/>
      <c r="AS7" s="30"/>
      <c r="AT7" s="30"/>
      <c r="AU7" s="30"/>
      <c r="AV7" s="30"/>
      <c r="AW7" s="30"/>
      <c r="AX7" s="20"/>
    </row>
    <row r="8" spans="4:50" ht="15" customHeight="1">
      <c r="D8" s="176" t="s">
        <v>190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20"/>
      <c r="AP8" s="32"/>
      <c r="AQ8" s="32"/>
      <c r="AR8" s="32"/>
      <c r="AS8" s="32"/>
      <c r="AT8" s="32"/>
      <c r="AU8" s="32"/>
      <c r="AV8" s="32"/>
      <c r="AW8" s="32"/>
      <c r="AX8" s="20"/>
    </row>
    <row r="9" spans="4:50" ht="15" customHeight="1"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20"/>
      <c r="AP9" s="32"/>
      <c r="AQ9" s="32"/>
      <c r="AR9" s="32"/>
      <c r="AS9" s="32"/>
      <c r="AT9" s="32"/>
      <c r="AU9" s="32"/>
      <c r="AV9" s="32"/>
      <c r="AW9" s="32"/>
      <c r="AX9" s="20"/>
    </row>
    <row r="10" spans="4:50" ht="22.5" customHeight="1">
      <c r="D10" s="161"/>
      <c r="E10" s="162" t="s">
        <v>11</v>
      </c>
      <c r="F10" s="143" t="s">
        <v>54</v>
      </c>
      <c r="G10" s="144"/>
      <c r="H10" s="144"/>
      <c r="I10" s="154" t="s">
        <v>84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43" t="s">
        <v>128</v>
      </c>
      <c r="V10" s="144"/>
      <c r="W10" s="144"/>
      <c r="X10" s="145"/>
      <c r="Y10" s="177" t="s">
        <v>85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65" t="s">
        <v>157</v>
      </c>
      <c r="AL10" s="166"/>
      <c r="AM10" s="166"/>
      <c r="AN10" s="166"/>
      <c r="AO10" s="167"/>
      <c r="AP10" s="123" t="s">
        <v>149</v>
      </c>
      <c r="AQ10" s="123"/>
      <c r="AR10" s="165" t="s">
        <v>44</v>
      </c>
      <c r="AS10" s="166"/>
      <c r="AT10" s="166"/>
      <c r="AU10" s="166"/>
      <c r="AV10" s="166"/>
      <c r="AW10" s="166"/>
      <c r="AX10" s="167"/>
    </row>
    <row r="11" spans="4:50" ht="10.5" customHeight="1">
      <c r="D11" s="161"/>
      <c r="E11" s="163"/>
      <c r="F11" s="149"/>
      <c r="G11" s="150"/>
      <c r="H11" s="150"/>
      <c r="I11" s="159" t="s">
        <v>0</v>
      </c>
      <c r="J11" s="121" t="s">
        <v>1</v>
      </c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46"/>
      <c r="V11" s="147"/>
      <c r="W11" s="147"/>
      <c r="X11" s="148"/>
      <c r="Y11" s="159" t="s">
        <v>0</v>
      </c>
      <c r="Z11" s="123" t="s">
        <v>1</v>
      </c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62" t="s">
        <v>158</v>
      </c>
      <c r="AL11" s="161" t="s">
        <v>159</v>
      </c>
      <c r="AM11" s="168"/>
      <c r="AN11" s="168"/>
      <c r="AO11" s="169"/>
      <c r="AP11" s="123"/>
      <c r="AQ11" s="123"/>
      <c r="AR11" s="164" t="s">
        <v>168</v>
      </c>
      <c r="AS11" s="143" t="s">
        <v>148</v>
      </c>
      <c r="AT11" s="145"/>
      <c r="AU11" s="146" t="s">
        <v>169</v>
      </c>
      <c r="AV11" s="143" t="s">
        <v>148</v>
      </c>
      <c r="AW11" s="163" t="s">
        <v>50</v>
      </c>
      <c r="AX11" s="162" t="s">
        <v>148</v>
      </c>
    </row>
    <row r="12" spans="4:50" ht="42" customHeight="1">
      <c r="D12" s="161"/>
      <c r="E12" s="163"/>
      <c r="F12" s="143" t="s">
        <v>55</v>
      </c>
      <c r="G12" s="144"/>
      <c r="H12" s="162" t="s">
        <v>136</v>
      </c>
      <c r="I12" s="159"/>
      <c r="J12" s="123" t="s">
        <v>56</v>
      </c>
      <c r="K12" s="123" t="s">
        <v>161</v>
      </c>
      <c r="L12" s="123" t="s">
        <v>162</v>
      </c>
      <c r="M12" s="123" t="s">
        <v>58</v>
      </c>
      <c r="N12" s="123" t="s">
        <v>59</v>
      </c>
      <c r="O12" s="123" t="s">
        <v>47</v>
      </c>
      <c r="P12" s="123" t="s">
        <v>19</v>
      </c>
      <c r="Q12" s="123" t="s">
        <v>5</v>
      </c>
      <c r="R12" s="123" t="s">
        <v>164</v>
      </c>
      <c r="S12" s="123" t="s">
        <v>86</v>
      </c>
      <c r="T12" s="116" t="s">
        <v>60</v>
      </c>
      <c r="U12" s="149"/>
      <c r="V12" s="150"/>
      <c r="W12" s="150"/>
      <c r="X12" s="151"/>
      <c r="Y12" s="159"/>
      <c r="Z12" s="123" t="s">
        <v>56</v>
      </c>
      <c r="AA12" s="123" t="s">
        <v>161</v>
      </c>
      <c r="AB12" s="123" t="s">
        <v>162</v>
      </c>
      <c r="AC12" s="123" t="s">
        <v>58</v>
      </c>
      <c r="AD12" s="123" t="s">
        <v>59</v>
      </c>
      <c r="AE12" s="123" t="s">
        <v>47</v>
      </c>
      <c r="AF12" s="123" t="s">
        <v>19</v>
      </c>
      <c r="AG12" s="123" t="s">
        <v>5</v>
      </c>
      <c r="AH12" s="123" t="s">
        <v>164</v>
      </c>
      <c r="AI12" s="123" t="s">
        <v>86</v>
      </c>
      <c r="AJ12" s="116" t="s">
        <v>60</v>
      </c>
      <c r="AK12" s="163"/>
      <c r="AL12" s="149" t="s">
        <v>48</v>
      </c>
      <c r="AM12" s="170"/>
      <c r="AN12" s="89" t="s">
        <v>57</v>
      </c>
      <c r="AO12" s="89" t="s">
        <v>50</v>
      </c>
      <c r="AP12" s="162" t="s">
        <v>150</v>
      </c>
      <c r="AQ12" s="162" t="s">
        <v>171</v>
      </c>
      <c r="AR12" s="164"/>
      <c r="AS12" s="149"/>
      <c r="AT12" s="151"/>
      <c r="AU12" s="146"/>
      <c r="AV12" s="149"/>
      <c r="AW12" s="163"/>
      <c r="AX12" s="164"/>
    </row>
    <row r="13" spans="1:50" ht="71.25" customHeight="1">
      <c r="A13" s="35" t="s">
        <v>41</v>
      </c>
      <c r="B13" s="35" t="s">
        <v>42</v>
      </c>
      <c r="C13" s="35" t="s">
        <v>43</v>
      </c>
      <c r="D13" s="161"/>
      <c r="E13" s="164"/>
      <c r="F13" s="149"/>
      <c r="G13" s="150"/>
      <c r="H13" s="164"/>
      <c r="I13" s="159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7"/>
      <c r="U13" s="121" t="s">
        <v>55</v>
      </c>
      <c r="V13" s="122"/>
      <c r="W13" s="87" t="s">
        <v>135</v>
      </c>
      <c r="X13" s="87" t="s">
        <v>163</v>
      </c>
      <c r="Y13" s="159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17"/>
      <c r="AK13" s="164"/>
      <c r="AL13" s="89" t="s">
        <v>151</v>
      </c>
      <c r="AM13" s="89" t="s">
        <v>152</v>
      </c>
      <c r="AN13" s="89" t="s">
        <v>151</v>
      </c>
      <c r="AO13" s="89" t="s">
        <v>151</v>
      </c>
      <c r="AP13" s="164"/>
      <c r="AQ13" s="164"/>
      <c r="AR13" s="123"/>
      <c r="AS13" s="89" t="s">
        <v>171</v>
      </c>
      <c r="AT13" s="89" t="s">
        <v>152</v>
      </c>
      <c r="AU13" s="149"/>
      <c r="AV13" s="89" t="s">
        <v>171</v>
      </c>
      <c r="AW13" s="164"/>
      <c r="AX13" s="89" t="s">
        <v>170</v>
      </c>
    </row>
    <row r="14" spans="4:50" ht="18.75" customHeight="1">
      <c r="D14" s="36">
        <v>1</v>
      </c>
      <c r="E14" s="36">
        <f>D14+1</f>
        <v>2</v>
      </c>
      <c r="F14" s="36">
        <f aca="true" t="shared" si="0" ref="F14:AX14">E14+1</f>
        <v>3</v>
      </c>
      <c r="G14" s="36">
        <f t="shared" si="0"/>
        <v>4</v>
      </c>
      <c r="H14" s="36">
        <f t="shared" si="0"/>
        <v>5</v>
      </c>
      <c r="I14" s="36">
        <f t="shared" si="0"/>
        <v>6</v>
      </c>
      <c r="J14" s="36">
        <f t="shared" si="0"/>
        <v>7</v>
      </c>
      <c r="K14" s="36">
        <f t="shared" si="0"/>
        <v>8</v>
      </c>
      <c r="L14" s="36">
        <f t="shared" si="0"/>
        <v>9</v>
      </c>
      <c r="M14" s="36">
        <f t="shared" si="0"/>
        <v>10</v>
      </c>
      <c r="N14" s="36">
        <f>M14+1</f>
        <v>11</v>
      </c>
      <c r="O14" s="36">
        <f t="shared" si="0"/>
        <v>12</v>
      </c>
      <c r="P14" s="36">
        <f t="shared" si="0"/>
        <v>13</v>
      </c>
      <c r="Q14" s="36">
        <f t="shared" si="0"/>
        <v>14</v>
      </c>
      <c r="R14" s="36">
        <f t="shared" si="0"/>
        <v>15</v>
      </c>
      <c r="S14" s="36">
        <f t="shared" si="0"/>
        <v>16</v>
      </c>
      <c r="T14" s="36">
        <f t="shared" si="0"/>
        <v>17</v>
      </c>
      <c r="U14" s="36">
        <f t="shared" si="0"/>
        <v>18</v>
      </c>
      <c r="V14" s="36">
        <f t="shared" si="0"/>
        <v>19</v>
      </c>
      <c r="W14" s="36">
        <f t="shared" si="0"/>
        <v>20</v>
      </c>
      <c r="X14" s="36">
        <f t="shared" si="0"/>
        <v>21</v>
      </c>
      <c r="Y14" s="36">
        <f t="shared" si="0"/>
        <v>22</v>
      </c>
      <c r="Z14" s="36">
        <f t="shared" si="0"/>
        <v>23</v>
      </c>
      <c r="AA14" s="36">
        <f t="shared" si="0"/>
        <v>24</v>
      </c>
      <c r="AB14" s="36">
        <f t="shared" si="0"/>
        <v>25</v>
      </c>
      <c r="AC14" s="36">
        <f t="shared" si="0"/>
        <v>26</v>
      </c>
      <c r="AD14" s="36">
        <f t="shared" si="0"/>
        <v>27</v>
      </c>
      <c r="AE14" s="36">
        <f t="shared" si="0"/>
        <v>28</v>
      </c>
      <c r="AF14" s="36">
        <f t="shared" si="0"/>
        <v>29</v>
      </c>
      <c r="AG14" s="36">
        <f t="shared" si="0"/>
        <v>30</v>
      </c>
      <c r="AH14" s="36">
        <f t="shared" si="0"/>
        <v>31</v>
      </c>
      <c r="AI14" s="36">
        <f t="shared" si="0"/>
        <v>32</v>
      </c>
      <c r="AJ14" s="36">
        <f t="shared" si="0"/>
        <v>33</v>
      </c>
      <c r="AK14" s="36">
        <f t="shared" si="0"/>
        <v>34</v>
      </c>
      <c r="AL14" s="36">
        <f t="shared" si="0"/>
        <v>35</v>
      </c>
      <c r="AM14" s="36">
        <f t="shared" si="0"/>
        <v>36</v>
      </c>
      <c r="AN14" s="36">
        <f t="shared" si="0"/>
        <v>37</v>
      </c>
      <c r="AO14" s="36">
        <f t="shared" si="0"/>
        <v>38</v>
      </c>
      <c r="AP14" s="36">
        <f t="shared" si="0"/>
        <v>39</v>
      </c>
      <c r="AQ14" s="36">
        <f t="shared" si="0"/>
        <v>40</v>
      </c>
      <c r="AR14" s="36">
        <f t="shared" si="0"/>
        <v>41</v>
      </c>
      <c r="AS14" s="36">
        <f t="shared" si="0"/>
        <v>42</v>
      </c>
      <c r="AT14" s="36">
        <f t="shared" si="0"/>
        <v>43</v>
      </c>
      <c r="AU14" s="36">
        <f t="shared" si="0"/>
        <v>44</v>
      </c>
      <c r="AV14" s="36">
        <f t="shared" si="0"/>
        <v>45</v>
      </c>
      <c r="AW14" s="36">
        <f t="shared" si="0"/>
        <v>46</v>
      </c>
      <c r="AX14" s="36">
        <f t="shared" si="0"/>
        <v>47</v>
      </c>
    </row>
    <row r="15" spans="3:77" ht="75.75" customHeight="1">
      <c r="C15" s="37">
        <v>1</v>
      </c>
      <c r="D15" s="18" t="s">
        <v>122</v>
      </c>
      <c r="E15" s="38" t="s">
        <v>12</v>
      </c>
      <c r="F15" s="1" t="s">
        <v>2</v>
      </c>
      <c r="G15" s="1" t="s">
        <v>2</v>
      </c>
      <c r="H15" s="1" t="s">
        <v>2</v>
      </c>
      <c r="I15" s="92">
        <f>I16+I54+I55</f>
        <v>104646.2</v>
      </c>
      <c r="J15" s="92">
        <f aca="true" t="shared" si="1" ref="J15:T15">J16+J54+J55</f>
        <v>44324.4</v>
      </c>
      <c r="K15" s="92">
        <f t="shared" si="1"/>
        <v>4335.5</v>
      </c>
      <c r="L15" s="92">
        <f t="shared" si="1"/>
        <v>0</v>
      </c>
      <c r="M15" s="92">
        <f t="shared" si="1"/>
        <v>54.1</v>
      </c>
      <c r="N15" s="92">
        <f t="shared" si="1"/>
        <v>4395.6</v>
      </c>
      <c r="O15" s="92">
        <f t="shared" si="1"/>
        <v>0</v>
      </c>
      <c r="P15" s="92">
        <f t="shared" si="1"/>
        <v>23241.7</v>
      </c>
      <c r="Q15" s="92">
        <f t="shared" si="1"/>
        <v>1465.7</v>
      </c>
      <c r="R15" s="92">
        <f t="shared" si="1"/>
        <v>6602.900000000001</v>
      </c>
      <c r="S15" s="92">
        <f t="shared" si="1"/>
        <v>0</v>
      </c>
      <c r="T15" s="92">
        <f t="shared" si="1"/>
        <v>20226.300000000003</v>
      </c>
      <c r="U15" s="1" t="s">
        <v>2</v>
      </c>
      <c r="V15" s="1" t="s">
        <v>2</v>
      </c>
      <c r="W15" s="1" t="s">
        <v>2</v>
      </c>
      <c r="X15" s="1" t="s">
        <v>2</v>
      </c>
      <c r="Y15" s="92">
        <f>Y16+Y54+Y55</f>
        <v>103614.29999999999</v>
      </c>
      <c r="Z15" s="92">
        <f aca="true" t="shared" si="2" ref="Z15:AJ15">Z16+Z54+Z55</f>
        <v>44322.2</v>
      </c>
      <c r="AA15" s="92">
        <f t="shared" si="2"/>
        <v>4335</v>
      </c>
      <c r="AB15" s="92">
        <f t="shared" si="2"/>
        <v>0</v>
      </c>
      <c r="AC15" s="92">
        <f t="shared" si="2"/>
        <v>54.1</v>
      </c>
      <c r="AD15" s="92">
        <f t="shared" si="2"/>
        <v>4395.6</v>
      </c>
      <c r="AE15" s="92">
        <f t="shared" si="2"/>
        <v>0</v>
      </c>
      <c r="AF15" s="92">
        <f t="shared" si="2"/>
        <v>23241.6</v>
      </c>
      <c r="AG15" s="92">
        <f t="shared" si="2"/>
        <v>1465.7</v>
      </c>
      <c r="AH15" s="92">
        <f t="shared" si="2"/>
        <v>6602.7</v>
      </c>
      <c r="AI15" s="92">
        <f t="shared" si="2"/>
        <v>0</v>
      </c>
      <c r="AJ15" s="92">
        <f t="shared" si="2"/>
        <v>19197.4</v>
      </c>
      <c r="AK15" s="1" t="s">
        <v>2</v>
      </c>
      <c r="AL15" s="1" t="s">
        <v>2</v>
      </c>
      <c r="AM15" s="1" t="s">
        <v>2</v>
      </c>
      <c r="AN15" s="1" t="s">
        <v>2</v>
      </c>
      <c r="AO15" s="1" t="s">
        <v>2</v>
      </c>
      <c r="AP15" s="94">
        <f>AP16+AP54+AP55</f>
        <v>87944.20000000001</v>
      </c>
      <c r="AQ15" s="1" t="s">
        <v>2</v>
      </c>
      <c r="AR15" s="94">
        <f>AR16+AR54+AR55</f>
        <v>42182.5</v>
      </c>
      <c r="AS15" s="1" t="s">
        <v>2</v>
      </c>
      <c r="AT15" s="1" t="s">
        <v>2</v>
      </c>
      <c r="AU15" s="94">
        <f>AU16+AU54+AU55</f>
        <v>3562.2</v>
      </c>
      <c r="AV15" s="1" t="s">
        <v>2</v>
      </c>
      <c r="AW15" s="94">
        <f>AW16+AW54+AW55</f>
        <v>0</v>
      </c>
      <c r="AX15" s="1" t="s">
        <v>2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3:50" ht="51.75" customHeight="1">
      <c r="C16" s="37">
        <v>4</v>
      </c>
      <c r="D16" s="174" t="s">
        <v>62</v>
      </c>
      <c r="E16" s="136" t="s">
        <v>13</v>
      </c>
      <c r="F16" s="129" t="s">
        <v>2</v>
      </c>
      <c r="G16" s="129" t="s">
        <v>2</v>
      </c>
      <c r="H16" s="1" t="s">
        <v>140</v>
      </c>
      <c r="I16" s="127">
        <f>I22+I25+I28+I31+I34+I37+I40+I43</f>
        <v>54877.899999999994</v>
      </c>
      <c r="J16" s="127">
        <f>J22+J25+J28+J31+J34+J37+J40+J43</f>
        <v>41861.9</v>
      </c>
      <c r="K16" s="127">
        <f aca="true" t="shared" si="3" ref="K16:T16">K22+K25+K28+K31+K34+K37+K40+K43</f>
        <v>4318.2</v>
      </c>
      <c r="L16" s="127">
        <f t="shared" si="3"/>
        <v>0</v>
      </c>
      <c r="M16" s="127">
        <f t="shared" si="3"/>
        <v>54.1</v>
      </c>
      <c r="N16" s="127">
        <f t="shared" si="3"/>
        <v>4395.6</v>
      </c>
      <c r="O16" s="127">
        <f t="shared" si="3"/>
        <v>0</v>
      </c>
      <c r="P16" s="127">
        <f t="shared" si="3"/>
        <v>1026.9</v>
      </c>
      <c r="Q16" s="127">
        <f t="shared" si="3"/>
        <v>0</v>
      </c>
      <c r="R16" s="127">
        <f t="shared" si="3"/>
        <v>551.5</v>
      </c>
      <c r="S16" s="127">
        <f t="shared" si="3"/>
        <v>0</v>
      </c>
      <c r="T16" s="127">
        <f t="shared" si="3"/>
        <v>2669.7</v>
      </c>
      <c r="U16" s="129" t="s">
        <v>2</v>
      </c>
      <c r="V16" s="129" t="s">
        <v>2</v>
      </c>
      <c r="W16" s="1" t="s">
        <v>140</v>
      </c>
      <c r="X16" s="6" t="s">
        <v>139</v>
      </c>
      <c r="Y16" s="127">
        <f>Y22+Y25+Y28+Y31+Y34+Y37+Y40+Y43</f>
        <v>54837.299999999996</v>
      </c>
      <c r="Z16" s="127">
        <f>Z22+Z25+Z28+Z31+Z34+Z37+Z40+Z43</f>
        <v>41860.2</v>
      </c>
      <c r="AA16" s="127">
        <f aca="true" t="shared" si="4" ref="AA16:AJ16">AA22+AA25+AA28+AA31+AA34+AA37+AA40+AA43</f>
        <v>4317.7</v>
      </c>
      <c r="AB16" s="127">
        <f t="shared" si="4"/>
        <v>0</v>
      </c>
      <c r="AC16" s="127">
        <f t="shared" si="4"/>
        <v>54.1</v>
      </c>
      <c r="AD16" s="127">
        <f t="shared" si="4"/>
        <v>4395.6</v>
      </c>
      <c r="AE16" s="127">
        <f t="shared" si="4"/>
        <v>0</v>
      </c>
      <c r="AF16" s="127">
        <f t="shared" si="4"/>
        <v>1026.8</v>
      </c>
      <c r="AG16" s="127">
        <f t="shared" si="4"/>
        <v>0</v>
      </c>
      <c r="AH16" s="127">
        <f t="shared" si="4"/>
        <v>551.5</v>
      </c>
      <c r="AI16" s="127">
        <f t="shared" si="4"/>
        <v>0</v>
      </c>
      <c r="AJ16" s="127">
        <f t="shared" si="4"/>
        <v>2631.4</v>
      </c>
      <c r="AK16" s="129" t="s">
        <v>2</v>
      </c>
      <c r="AL16" s="129" t="s">
        <v>2</v>
      </c>
      <c r="AM16" s="129" t="s">
        <v>2</v>
      </c>
      <c r="AN16" s="129" t="s">
        <v>2</v>
      </c>
      <c r="AO16" s="129" t="s">
        <v>2</v>
      </c>
      <c r="AP16" s="131">
        <f>AP22+AP25+AP28+AP31+AP34+AP37+AP40+AP43</f>
        <v>49314.50000000001</v>
      </c>
      <c r="AQ16" s="129" t="s">
        <v>2</v>
      </c>
      <c r="AR16" s="131">
        <f>AR22+AR25+AR28+AR31+AR34+AR37+AR40+AR43</f>
        <v>39895.1</v>
      </c>
      <c r="AS16" s="129" t="s">
        <v>2</v>
      </c>
      <c r="AT16" s="129" t="s">
        <v>2</v>
      </c>
      <c r="AU16" s="131">
        <f>AU22+AU25+AU28+AU31+AU34+AU37+AU40+AU43</f>
        <v>3562.2</v>
      </c>
      <c r="AV16" s="129" t="s">
        <v>2</v>
      </c>
      <c r="AW16" s="131">
        <f>AW22+AW25+AW28+AW31+AW34+AW37+AW40+AW43</f>
        <v>0</v>
      </c>
      <c r="AX16" s="129" t="s">
        <v>2</v>
      </c>
    </row>
    <row r="17" spans="3:50" ht="21" customHeight="1">
      <c r="C17" s="37"/>
      <c r="D17" s="175"/>
      <c r="E17" s="175"/>
      <c r="F17" s="118"/>
      <c r="G17" s="118"/>
      <c r="H17" s="90">
        <f>H19+H21</f>
        <v>275.5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30"/>
      <c r="V17" s="130"/>
      <c r="W17" s="90">
        <f>W19+W21</f>
        <v>4747.5</v>
      </c>
      <c r="X17" s="90">
        <f>X23+X26+X29+X32+X35+X38+X41+X45+X47</f>
        <v>190</v>
      </c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18"/>
      <c r="AL17" s="118"/>
      <c r="AM17" s="118"/>
      <c r="AN17" s="118"/>
      <c r="AO17" s="118"/>
      <c r="AP17" s="132"/>
      <c r="AQ17" s="133"/>
      <c r="AR17" s="132"/>
      <c r="AS17" s="133"/>
      <c r="AT17" s="133"/>
      <c r="AU17" s="132"/>
      <c r="AV17" s="118"/>
      <c r="AW17" s="132"/>
      <c r="AX17" s="118"/>
    </row>
    <row r="18" spans="3:50" ht="20.25" customHeight="1">
      <c r="C18" s="37">
        <v>5</v>
      </c>
      <c r="D18" s="134" t="s">
        <v>130</v>
      </c>
      <c r="E18" s="136" t="s">
        <v>14</v>
      </c>
      <c r="F18" s="129" t="s">
        <v>2</v>
      </c>
      <c r="G18" s="129" t="s">
        <v>2</v>
      </c>
      <c r="H18" s="1" t="s">
        <v>140</v>
      </c>
      <c r="I18" s="127">
        <f>I23+I26+I29+I32+I35+I38+I41</f>
        <v>48945</v>
      </c>
      <c r="J18" s="127">
        <f aca="true" t="shared" si="5" ref="J18:T18">J23+J26+J29+J32+J35+J38+J41</f>
        <v>39524.7</v>
      </c>
      <c r="K18" s="127">
        <f>K23+K26+K29+K32+K35+K38+K41</f>
        <v>3201.2999999999997</v>
      </c>
      <c r="L18" s="127">
        <f t="shared" si="5"/>
        <v>0</v>
      </c>
      <c r="M18" s="127">
        <f t="shared" si="5"/>
        <v>54.1</v>
      </c>
      <c r="N18" s="127">
        <f t="shared" si="5"/>
        <v>3864</v>
      </c>
      <c r="O18" s="127">
        <f t="shared" si="5"/>
        <v>0</v>
      </c>
      <c r="P18" s="127">
        <f t="shared" si="5"/>
        <v>0</v>
      </c>
      <c r="Q18" s="127">
        <f t="shared" si="5"/>
        <v>0</v>
      </c>
      <c r="R18" s="127">
        <f t="shared" si="5"/>
        <v>551.5</v>
      </c>
      <c r="S18" s="127">
        <f t="shared" si="5"/>
        <v>0</v>
      </c>
      <c r="T18" s="127">
        <f t="shared" si="5"/>
        <v>1749.4</v>
      </c>
      <c r="U18" s="129" t="s">
        <v>2</v>
      </c>
      <c r="V18" s="129" t="s">
        <v>2</v>
      </c>
      <c r="W18" s="1" t="s">
        <v>140</v>
      </c>
      <c r="X18" s="171" t="s">
        <v>139</v>
      </c>
      <c r="Y18" s="127">
        <f>Y23+Y26+Y29+Y32+Y35+Y38+Y41</f>
        <v>48945</v>
      </c>
      <c r="Z18" s="127">
        <f>Z23+Z26+Z29+Z32+Z35+Z38+Z41</f>
        <v>39524.7</v>
      </c>
      <c r="AA18" s="127">
        <f>AA23+AA26+AA29+AA32+AA35+AA38+AA41</f>
        <v>3201.2999999999997</v>
      </c>
      <c r="AB18" s="127">
        <f aca="true" t="shared" si="6" ref="AB18:AJ18">AB23+AB26+AB29+AB32+AB35+AB38+AB41</f>
        <v>0</v>
      </c>
      <c r="AC18" s="127">
        <f t="shared" si="6"/>
        <v>54.1</v>
      </c>
      <c r="AD18" s="127">
        <f t="shared" si="6"/>
        <v>3864</v>
      </c>
      <c r="AE18" s="127">
        <f t="shared" si="6"/>
        <v>0</v>
      </c>
      <c r="AF18" s="127">
        <f t="shared" si="6"/>
        <v>0</v>
      </c>
      <c r="AG18" s="127">
        <f t="shared" si="6"/>
        <v>0</v>
      </c>
      <c r="AH18" s="127">
        <f t="shared" si="6"/>
        <v>551.5</v>
      </c>
      <c r="AI18" s="127">
        <f t="shared" si="6"/>
        <v>0</v>
      </c>
      <c r="AJ18" s="127">
        <f t="shared" si="6"/>
        <v>1749.4</v>
      </c>
      <c r="AK18" s="129" t="s">
        <v>2</v>
      </c>
      <c r="AL18" s="129" t="s">
        <v>2</v>
      </c>
      <c r="AM18" s="129" t="s">
        <v>2</v>
      </c>
      <c r="AN18" s="129" t="s">
        <v>2</v>
      </c>
      <c r="AO18" s="129" t="s">
        <v>2</v>
      </c>
      <c r="AP18" s="131">
        <f>AP23+AP26+AP29+AP32+AP35+AP38+AP41</f>
        <v>47072.100000000006</v>
      </c>
      <c r="AQ18" s="129" t="s">
        <v>2</v>
      </c>
      <c r="AR18" s="131">
        <f>AR23+AR26+AR29+AR32+AR35+AR38+AR41</f>
        <v>39524.7</v>
      </c>
      <c r="AS18" s="129" t="s">
        <v>2</v>
      </c>
      <c r="AT18" s="129" t="s">
        <v>2</v>
      </c>
      <c r="AU18" s="131">
        <f>AU23+AU26+AU29+AU32+AU35+AU38+AU41</f>
        <v>3399.6</v>
      </c>
      <c r="AV18" s="129" t="s">
        <v>2</v>
      </c>
      <c r="AW18" s="131">
        <f>AW23+AW26+AW29+AW32+AW35+AW38+AW41</f>
        <v>0</v>
      </c>
      <c r="AX18" s="129" t="s">
        <v>2</v>
      </c>
    </row>
    <row r="19" spans="3:50" ht="18" customHeight="1">
      <c r="C19" s="37"/>
      <c r="D19" s="135"/>
      <c r="E19" s="137"/>
      <c r="F19" s="130"/>
      <c r="G19" s="130"/>
      <c r="H19" s="90">
        <f>H23+H26+H29+H32+H35+H38+H41</f>
        <v>275.5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30"/>
      <c r="V19" s="130"/>
      <c r="W19" s="90">
        <f>W23+W26+W29+W32+W35+W38+W41</f>
        <v>275.5</v>
      </c>
      <c r="X19" s="172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30"/>
      <c r="AL19" s="130"/>
      <c r="AM19" s="130"/>
      <c r="AN19" s="130"/>
      <c r="AO19" s="130"/>
      <c r="AP19" s="132"/>
      <c r="AQ19" s="130"/>
      <c r="AR19" s="132"/>
      <c r="AS19" s="130"/>
      <c r="AT19" s="130"/>
      <c r="AU19" s="132"/>
      <c r="AV19" s="130"/>
      <c r="AW19" s="132"/>
      <c r="AX19" s="130"/>
    </row>
    <row r="20" spans="3:77" ht="12" customHeight="1">
      <c r="C20" s="37">
        <v>8</v>
      </c>
      <c r="D20" s="134" t="s">
        <v>131</v>
      </c>
      <c r="E20" s="136" t="s">
        <v>15</v>
      </c>
      <c r="F20" s="129" t="s">
        <v>2</v>
      </c>
      <c r="G20" s="129" t="s">
        <v>2</v>
      </c>
      <c r="H20" s="1" t="s">
        <v>140</v>
      </c>
      <c r="I20" s="127">
        <f>I24+I27+I30+I36+I39+I42+I44+I46+I48+I49+I50+I33+I51+I52+I53</f>
        <v>5932.900000000001</v>
      </c>
      <c r="J20" s="127">
        <f aca="true" t="shared" si="7" ref="J20:T20">J24+J27+J30+J36+J39+J42+J44+J46+J48+J49+J50+J33+J51+J52+J53</f>
        <v>2337.2</v>
      </c>
      <c r="K20" s="127">
        <f t="shared" si="7"/>
        <v>1116.8999999999999</v>
      </c>
      <c r="L20" s="127">
        <f t="shared" si="7"/>
        <v>0</v>
      </c>
      <c r="M20" s="127">
        <f t="shared" si="7"/>
        <v>0</v>
      </c>
      <c r="N20" s="127">
        <f t="shared" si="7"/>
        <v>531.6</v>
      </c>
      <c r="O20" s="127">
        <f t="shared" si="7"/>
        <v>0</v>
      </c>
      <c r="P20" s="127">
        <f t="shared" si="7"/>
        <v>1026.9</v>
      </c>
      <c r="Q20" s="127">
        <f t="shared" si="7"/>
        <v>0</v>
      </c>
      <c r="R20" s="127">
        <f t="shared" si="7"/>
        <v>0</v>
      </c>
      <c r="S20" s="127">
        <f t="shared" si="7"/>
        <v>0</v>
      </c>
      <c r="T20" s="127">
        <f t="shared" si="7"/>
        <v>920.3</v>
      </c>
      <c r="U20" s="129" t="s">
        <v>2</v>
      </c>
      <c r="V20" s="129" t="s">
        <v>2</v>
      </c>
      <c r="W20" s="1" t="s">
        <v>140</v>
      </c>
      <c r="X20" s="172"/>
      <c r="Y20" s="127">
        <f aca="true" t="shared" si="8" ref="Y20:AJ20">Y24+Y27+Y30+Y36+Y39+Y42+Y44+Y46+Y48+Y49+Y50+Y33+Y51+Y52+Y53</f>
        <v>5892.3</v>
      </c>
      <c r="Z20" s="127">
        <f t="shared" si="8"/>
        <v>2335.5</v>
      </c>
      <c r="AA20" s="127">
        <f t="shared" si="8"/>
        <v>1116.3999999999999</v>
      </c>
      <c r="AB20" s="127">
        <f t="shared" si="8"/>
        <v>0</v>
      </c>
      <c r="AC20" s="127">
        <f t="shared" si="8"/>
        <v>0</v>
      </c>
      <c r="AD20" s="127">
        <f t="shared" si="8"/>
        <v>531.6</v>
      </c>
      <c r="AE20" s="127">
        <f t="shared" si="8"/>
        <v>0</v>
      </c>
      <c r="AF20" s="127">
        <f t="shared" si="8"/>
        <v>1026.8</v>
      </c>
      <c r="AG20" s="127">
        <f t="shared" si="8"/>
        <v>0</v>
      </c>
      <c r="AH20" s="127">
        <f t="shared" si="8"/>
        <v>0</v>
      </c>
      <c r="AI20" s="127">
        <f t="shared" si="8"/>
        <v>0</v>
      </c>
      <c r="AJ20" s="127">
        <f t="shared" si="8"/>
        <v>882</v>
      </c>
      <c r="AK20" s="129" t="s">
        <v>2</v>
      </c>
      <c r="AL20" s="129" t="s">
        <v>2</v>
      </c>
      <c r="AM20" s="129" t="s">
        <v>2</v>
      </c>
      <c r="AN20" s="129" t="s">
        <v>2</v>
      </c>
      <c r="AO20" s="129" t="s">
        <v>2</v>
      </c>
      <c r="AP20" s="131">
        <f>AP24+AP27+AP30+AP36+AP39+AP42+AP44+AP46+AP48+AP49+AP50+AP33+AP51+AP52+AP53</f>
        <v>2242.4</v>
      </c>
      <c r="AQ20" s="129" t="s">
        <v>2</v>
      </c>
      <c r="AR20" s="131">
        <f>AR24+AR27+AR30+AR36+AR39+AR42+AR44+AR46+AR48+AR49+AR50+AR33+AR51+AR52+AR53</f>
        <v>370.4</v>
      </c>
      <c r="AS20" s="129" t="s">
        <v>2</v>
      </c>
      <c r="AT20" s="129" t="s">
        <v>2</v>
      </c>
      <c r="AU20" s="131">
        <f>AU24+AU27+AU30+AU36+AU39+AU42+AU44+AU46+AU48+AU49+AU50+AU33+AU51+AU52+AU53</f>
        <v>162.6</v>
      </c>
      <c r="AV20" s="129" t="s">
        <v>2</v>
      </c>
      <c r="AW20" s="131">
        <f>AW24+AW27+AW30+AW36+AW39+AW42+AW44+AW46+AW48+AW49+AW50+AW33+AW51+AW52+AW53</f>
        <v>0</v>
      </c>
      <c r="AX20" s="129" t="s">
        <v>2</v>
      </c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</row>
    <row r="21" spans="3:77" ht="15.75" customHeight="1">
      <c r="C21" s="37"/>
      <c r="D21" s="135"/>
      <c r="E21" s="137"/>
      <c r="F21" s="130"/>
      <c r="G21" s="130"/>
      <c r="H21" s="90">
        <f>H24+H27+H30+H33+H36+H39+H42+H45+H47</f>
        <v>0</v>
      </c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30"/>
      <c r="V21" s="130"/>
      <c r="W21" s="90">
        <f>W24+W27+W30+W33+W36+W39+W42+W45+W47</f>
        <v>4472</v>
      </c>
      <c r="X21" s="172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30"/>
      <c r="AL21" s="130"/>
      <c r="AM21" s="130"/>
      <c r="AN21" s="130"/>
      <c r="AO21" s="130"/>
      <c r="AP21" s="132"/>
      <c r="AQ21" s="130"/>
      <c r="AR21" s="132"/>
      <c r="AS21" s="130"/>
      <c r="AT21" s="130"/>
      <c r="AU21" s="132"/>
      <c r="AV21" s="130"/>
      <c r="AW21" s="132"/>
      <c r="AX21" s="130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</row>
    <row r="22" spans="3:50" ht="41.25" customHeight="1">
      <c r="C22" s="37">
        <v>9</v>
      </c>
      <c r="D22" s="5" t="s">
        <v>63</v>
      </c>
      <c r="E22" s="38" t="s">
        <v>94</v>
      </c>
      <c r="F22" s="6" t="s">
        <v>64</v>
      </c>
      <c r="G22" s="6" t="s">
        <v>65</v>
      </c>
      <c r="H22" s="1" t="s">
        <v>140</v>
      </c>
      <c r="I22" s="92">
        <f>I23+I24</f>
        <v>49546.299999999996</v>
      </c>
      <c r="J22" s="92">
        <f aca="true" t="shared" si="9" ref="J22:T22">J23+J24</f>
        <v>37065.1</v>
      </c>
      <c r="K22" s="92">
        <f>K23+K24</f>
        <v>3783.3999999999996</v>
      </c>
      <c r="L22" s="92">
        <f t="shared" si="9"/>
        <v>0</v>
      </c>
      <c r="M22" s="92">
        <f t="shared" si="9"/>
        <v>54.1</v>
      </c>
      <c r="N22" s="92">
        <f t="shared" si="9"/>
        <v>4395.6</v>
      </c>
      <c r="O22" s="92">
        <f t="shared" si="9"/>
        <v>0</v>
      </c>
      <c r="P22" s="92">
        <f t="shared" si="9"/>
        <v>1026.9</v>
      </c>
      <c r="Q22" s="92">
        <f t="shared" si="9"/>
        <v>0</v>
      </c>
      <c r="R22" s="92">
        <f t="shared" si="9"/>
        <v>551.5</v>
      </c>
      <c r="S22" s="92">
        <f t="shared" si="9"/>
        <v>0</v>
      </c>
      <c r="T22" s="92">
        <f t="shared" si="9"/>
        <v>2669.7</v>
      </c>
      <c r="U22" s="6" t="s">
        <v>64</v>
      </c>
      <c r="V22" s="6" t="s">
        <v>65</v>
      </c>
      <c r="W22" s="1" t="s">
        <v>140</v>
      </c>
      <c r="X22" s="173"/>
      <c r="Y22" s="92">
        <f aca="true" t="shared" si="10" ref="Y22:AJ22">Y23+Y24</f>
        <v>49507.2</v>
      </c>
      <c r="Z22" s="92">
        <f t="shared" si="10"/>
        <v>37064.899999999994</v>
      </c>
      <c r="AA22" s="92">
        <f t="shared" si="10"/>
        <v>3782.8999999999996</v>
      </c>
      <c r="AB22" s="92">
        <f t="shared" si="10"/>
        <v>0</v>
      </c>
      <c r="AC22" s="92">
        <f t="shared" si="10"/>
        <v>54.1</v>
      </c>
      <c r="AD22" s="92">
        <f t="shared" si="10"/>
        <v>4395.6</v>
      </c>
      <c r="AE22" s="92">
        <f t="shared" si="10"/>
        <v>0</v>
      </c>
      <c r="AF22" s="92">
        <f t="shared" si="10"/>
        <v>1026.8</v>
      </c>
      <c r="AG22" s="92">
        <f t="shared" si="10"/>
        <v>0</v>
      </c>
      <c r="AH22" s="92">
        <f t="shared" si="10"/>
        <v>551.5</v>
      </c>
      <c r="AI22" s="92">
        <f t="shared" si="10"/>
        <v>0</v>
      </c>
      <c r="AJ22" s="92">
        <f t="shared" si="10"/>
        <v>2631.4</v>
      </c>
      <c r="AK22" s="98">
        <f>I22/G23*1000</f>
        <v>1270.4179487179485</v>
      </c>
      <c r="AL22" s="91">
        <f>J22/G23*1000</f>
        <v>950.3871794871794</v>
      </c>
      <c r="AM22" s="91">
        <f>J22/(H23+H24)*1000</f>
        <v>156392.8270042194</v>
      </c>
      <c r="AN22" s="91">
        <f>K22/G23*1000</f>
        <v>97.0102564102564</v>
      </c>
      <c r="AO22" s="91">
        <f>L22/G23*1000</f>
        <v>0</v>
      </c>
      <c r="AP22" s="94">
        <f>AP23+AP24</f>
        <v>44323.3</v>
      </c>
      <c r="AQ22" s="113">
        <f>AP22/V23*1000</f>
        <v>1143.3550018057063</v>
      </c>
      <c r="AR22" s="94">
        <f>AR23+AR24</f>
        <v>35438.7</v>
      </c>
      <c r="AS22" s="113">
        <f>AR22/V23*1000</f>
        <v>914.1696331837176</v>
      </c>
      <c r="AT22" s="113">
        <f>AR22/(W23+W24)*1000</f>
        <v>149530.37974683542</v>
      </c>
      <c r="AU22" s="94">
        <f>AU23+AU24</f>
        <v>3027.4</v>
      </c>
      <c r="AV22" s="91">
        <f>AU22/V23*1000</f>
        <v>78.09420626322034</v>
      </c>
      <c r="AW22" s="94">
        <f>AW23+AW24</f>
        <v>0</v>
      </c>
      <c r="AX22" s="91">
        <f>AW22/V23*1000</f>
        <v>0</v>
      </c>
    </row>
    <row r="23" spans="3:50" ht="36">
      <c r="C23" s="37">
        <v>10</v>
      </c>
      <c r="D23" s="4" t="s">
        <v>130</v>
      </c>
      <c r="E23" s="38" t="s">
        <v>16</v>
      </c>
      <c r="F23" s="119">
        <v>12</v>
      </c>
      <c r="G23" s="119">
        <v>39000</v>
      </c>
      <c r="H23" s="99">
        <v>237</v>
      </c>
      <c r="I23" s="92">
        <f>SUM(J23:T23)</f>
        <v>44254.799999999996</v>
      </c>
      <c r="J23" s="102">
        <v>35206.7</v>
      </c>
      <c r="K23" s="102">
        <v>2829.1</v>
      </c>
      <c r="L23" s="102"/>
      <c r="M23" s="102">
        <v>54.1</v>
      </c>
      <c r="N23" s="102">
        <v>3864</v>
      </c>
      <c r="O23" s="102"/>
      <c r="P23" s="102"/>
      <c r="Q23" s="102"/>
      <c r="R23" s="102">
        <v>551.5</v>
      </c>
      <c r="S23" s="102"/>
      <c r="T23" s="102">
        <v>1749.4</v>
      </c>
      <c r="U23" s="119">
        <v>12</v>
      </c>
      <c r="V23" s="119">
        <v>38766</v>
      </c>
      <c r="W23" s="99">
        <v>237</v>
      </c>
      <c r="X23" s="119">
        <v>164</v>
      </c>
      <c r="Y23" s="92">
        <f>SUM(Z23:AJ23)</f>
        <v>44254.799999999996</v>
      </c>
      <c r="Z23" s="102">
        <v>35206.7</v>
      </c>
      <c r="AA23" s="102">
        <v>2829.1</v>
      </c>
      <c r="AB23" s="102"/>
      <c r="AC23" s="102">
        <v>54.1</v>
      </c>
      <c r="AD23" s="102">
        <v>3864</v>
      </c>
      <c r="AE23" s="102"/>
      <c r="AF23" s="102"/>
      <c r="AG23" s="102"/>
      <c r="AH23" s="102">
        <v>551.5</v>
      </c>
      <c r="AI23" s="102"/>
      <c r="AJ23" s="102">
        <v>1749.4</v>
      </c>
      <c r="AK23" s="129" t="s">
        <v>2</v>
      </c>
      <c r="AL23" s="129" t="s">
        <v>2</v>
      </c>
      <c r="AM23" s="129" t="s">
        <v>2</v>
      </c>
      <c r="AN23" s="129" t="s">
        <v>2</v>
      </c>
      <c r="AO23" s="129" t="s">
        <v>2</v>
      </c>
      <c r="AP23" s="16">
        <v>42381.9</v>
      </c>
      <c r="AQ23" s="129" t="s">
        <v>2</v>
      </c>
      <c r="AR23" s="16">
        <v>35206.7</v>
      </c>
      <c r="AS23" s="129" t="s">
        <v>2</v>
      </c>
      <c r="AT23" s="129" t="s">
        <v>2</v>
      </c>
      <c r="AU23" s="16">
        <v>3027.4</v>
      </c>
      <c r="AV23" s="129" t="s">
        <v>2</v>
      </c>
      <c r="AW23" s="16"/>
      <c r="AX23" s="129" t="s">
        <v>2</v>
      </c>
    </row>
    <row r="24" spans="3:50" ht="24">
      <c r="C24" s="37">
        <v>13</v>
      </c>
      <c r="D24" s="4" t="s">
        <v>131</v>
      </c>
      <c r="E24" s="38" t="s">
        <v>17</v>
      </c>
      <c r="F24" s="120"/>
      <c r="G24" s="120"/>
      <c r="H24" s="99"/>
      <c r="I24" s="92">
        <f>SUM(J24:T24)</f>
        <v>5291.5</v>
      </c>
      <c r="J24" s="102">
        <v>1858.4</v>
      </c>
      <c r="K24" s="102">
        <v>954.3</v>
      </c>
      <c r="L24" s="102"/>
      <c r="M24" s="102"/>
      <c r="N24" s="102">
        <v>531.6</v>
      </c>
      <c r="O24" s="102"/>
      <c r="P24" s="102">
        <v>1026.9</v>
      </c>
      <c r="Q24" s="102"/>
      <c r="R24" s="102"/>
      <c r="S24" s="102"/>
      <c r="T24" s="102">
        <v>920.3</v>
      </c>
      <c r="U24" s="120"/>
      <c r="V24" s="120"/>
      <c r="W24" s="99"/>
      <c r="X24" s="120"/>
      <c r="Y24" s="92">
        <f>SUM(Z24:AJ24)</f>
        <v>5252.4</v>
      </c>
      <c r="Z24" s="102">
        <v>1858.2</v>
      </c>
      <c r="AA24" s="102">
        <v>953.8</v>
      </c>
      <c r="AB24" s="102"/>
      <c r="AC24" s="102"/>
      <c r="AD24" s="102">
        <v>531.6</v>
      </c>
      <c r="AE24" s="102"/>
      <c r="AF24" s="102">
        <v>1026.8</v>
      </c>
      <c r="AG24" s="102"/>
      <c r="AH24" s="102"/>
      <c r="AI24" s="102"/>
      <c r="AJ24" s="102">
        <v>882</v>
      </c>
      <c r="AK24" s="130"/>
      <c r="AL24" s="130"/>
      <c r="AM24" s="130"/>
      <c r="AN24" s="130"/>
      <c r="AO24" s="130"/>
      <c r="AP24" s="16">
        <v>1941.4</v>
      </c>
      <c r="AQ24" s="130"/>
      <c r="AR24" s="16">
        <v>232</v>
      </c>
      <c r="AS24" s="130"/>
      <c r="AT24" s="130"/>
      <c r="AU24" s="16">
        <v>0</v>
      </c>
      <c r="AV24" s="130"/>
      <c r="AW24" s="16"/>
      <c r="AX24" s="130"/>
    </row>
    <row r="25" spans="3:50" ht="36">
      <c r="C25" s="37">
        <v>14</v>
      </c>
      <c r="D25" s="5" t="s">
        <v>66</v>
      </c>
      <c r="E25" s="38" t="s">
        <v>18</v>
      </c>
      <c r="F25" s="6" t="s">
        <v>67</v>
      </c>
      <c r="G25" s="6" t="s">
        <v>68</v>
      </c>
      <c r="H25" s="1" t="s">
        <v>140</v>
      </c>
      <c r="I25" s="92">
        <f>I26+I27</f>
        <v>0</v>
      </c>
      <c r="J25" s="92">
        <f aca="true" t="shared" si="11" ref="J25:T25">J26+J27</f>
        <v>0</v>
      </c>
      <c r="K25" s="92">
        <f t="shared" si="11"/>
        <v>0</v>
      </c>
      <c r="L25" s="92">
        <f t="shared" si="11"/>
        <v>0</v>
      </c>
      <c r="M25" s="92">
        <f t="shared" si="11"/>
        <v>0</v>
      </c>
      <c r="N25" s="92">
        <f t="shared" si="11"/>
        <v>0</v>
      </c>
      <c r="O25" s="92">
        <f t="shared" si="11"/>
        <v>0</v>
      </c>
      <c r="P25" s="92">
        <f t="shared" si="11"/>
        <v>0</v>
      </c>
      <c r="Q25" s="92">
        <f t="shared" si="11"/>
        <v>0</v>
      </c>
      <c r="R25" s="92">
        <f t="shared" si="11"/>
        <v>0</v>
      </c>
      <c r="S25" s="92">
        <f t="shared" si="11"/>
        <v>0</v>
      </c>
      <c r="T25" s="92">
        <f t="shared" si="11"/>
        <v>0</v>
      </c>
      <c r="U25" s="6" t="s">
        <v>67</v>
      </c>
      <c r="V25" s="6" t="s">
        <v>68</v>
      </c>
      <c r="W25" s="1" t="s">
        <v>140</v>
      </c>
      <c r="X25" s="6" t="s">
        <v>139</v>
      </c>
      <c r="Y25" s="92">
        <f aca="true" t="shared" si="12" ref="Y25:AJ25">Y26+Y27</f>
        <v>0</v>
      </c>
      <c r="Z25" s="92">
        <f t="shared" si="12"/>
        <v>0</v>
      </c>
      <c r="AA25" s="92">
        <f t="shared" si="12"/>
        <v>0</v>
      </c>
      <c r="AB25" s="92">
        <f t="shared" si="12"/>
        <v>0</v>
      </c>
      <c r="AC25" s="92">
        <f t="shared" si="12"/>
        <v>0</v>
      </c>
      <c r="AD25" s="92">
        <f t="shared" si="12"/>
        <v>0</v>
      </c>
      <c r="AE25" s="92">
        <f t="shared" si="12"/>
        <v>0</v>
      </c>
      <c r="AF25" s="92">
        <f t="shared" si="12"/>
        <v>0</v>
      </c>
      <c r="AG25" s="92">
        <f t="shared" si="12"/>
        <v>0</v>
      </c>
      <c r="AH25" s="92">
        <f t="shared" si="12"/>
        <v>0</v>
      </c>
      <c r="AI25" s="92">
        <f t="shared" si="12"/>
        <v>0</v>
      </c>
      <c r="AJ25" s="92">
        <f t="shared" si="12"/>
        <v>0</v>
      </c>
      <c r="AK25" s="91" t="e">
        <f>I25/G26*1000</f>
        <v>#DIV/0!</v>
      </c>
      <c r="AL25" s="91" t="e">
        <f>J25/G26*1000</f>
        <v>#DIV/0!</v>
      </c>
      <c r="AM25" s="91" t="e">
        <f>J25/(H26+H27)*1000</f>
        <v>#DIV/0!</v>
      </c>
      <c r="AN25" s="91" t="e">
        <f>K25/G26*1000</f>
        <v>#DIV/0!</v>
      </c>
      <c r="AO25" s="91" t="e">
        <f>L25/G26*1000</f>
        <v>#DIV/0!</v>
      </c>
      <c r="AP25" s="94">
        <f>AP26+AP27</f>
        <v>0</v>
      </c>
      <c r="AQ25" s="113" t="e">
        <f>AP25/V26*1000</f>
        <v>#DIV/0!</v>
      </c>
      <c r="AR25" s="94">
        <f>AR26+AR27</f>
        <v>0</v>
      </c>
      <c r="AS25" s="113" t="e">
        <f>AR25/V26*1000</f>
        <v>#DIV/0!</v>
      </c>
      <c r="AT25" s="113" t="e">
        <f>AR25/(W26+W27)*1000</f>
        <v>#DIV/0!</v>
      </c>
      <c r="AU25" s="94">
        <f>AU26+AU27</f>
        <v>0</v>
      </c>
      <c r="AV25" s="91" t="e">
        <f>AU25/V26*1000</f>
        <v>#DIV/0!</v>
      </c>
      <c r="AW25" s="94">
        <f>AW26+AW27</f>
        <v>0</v>
      </c>
      <c r="AX25" s="91" t="e">
        <f>AW25/V26*1000</f>
        <v>#DIV/0!</v>
      </c>
    </row>
    <row r="26" spans="3:77" ht="24">
      <c r="C26" s="37">
        <v>15</v>
      </c>
      <c r="D26" s="3" t="s">
        <v>129</v>
      </c>
      <c r="E26" s="38" t="s">
        <v>39</v>
      </c>
      <c r="F26" s="119"/>
      <c r="G26" s="119"/>
      <c r="H26" s="99"/>
      <c r="I26" s="92">
        <f>SUM(J26:T26)</f>
        <v>0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19"/>
      <c r="V26" s="119"/>
      <c r="W26" s="99"/>
      <c r="X26" s="119"/>
      <c r="Y26" s="92">
        <f>SUM(Z26:AJ26)</f>
        <v>0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29" t="s">
        <v>2</v>
      </c>
      <c r="AL26" s="129" t="s">
        <v>2</v>
      </c>
      <c r="AM26" s="129" t="s">
        <v>2</v>
      </c>
      <c r="AN26" s="129" t="s">
        <v>2</v>
      </c>
      <c r="AO26" s="129" t="s">
        <v>2</v>
      </c>
      <c r="AP26" s="16"/>
      <c r="AQ26" s="129" t="s">
        <v>2</v>
      </c>
      <c r="AR26" s="16"/>
      <c r="AS26" s="129" t="s">
        <v>2</v>
      </c>
      <c r="AT26" s="129" t="s">
        <v>2</v>
      </c>
      <c r="AU26" s="16"/>
      <c r="AV26" s="129" t="s">
        <v>2</v>
      </c>
      <c r="AW26" s="16"/>
      <c r="AX26" s="129" t="s">
        <v>2</v>
      </c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3:50" ht="24">
      <c r="C27" s="37">
        <v>16</v>
      </c>
      <c r="D27" s="3" t="s">
        <v>61</v>
      </c>
      <c r="E27" s="38" t="s">
        <v>95</v>
      </c>
      <c r="F27" s="120"/>
      <c r="G27" s="120"/>
      <c r="H27" s="99"/>
      <c r="I27" s="92">
        <f>SUM(J27:T27)</f>
        <v>0</v>
      </c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20"/>
      <c r="V27" s="120"/>
      <c r="W27" s="99"/>
      <c r="X27" s="120"/>
      <c r="Y27" s="92">
        <f>SUM(Z27:AJ27)</f>
        <v>0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30"/>
      <c r="AL27" s="130"/>
      <c r="AM27" s="130"/>
      <c r="AN27" s="130"/>
      <c r="AO27" s="130"/>
      <c r="AP27" s="16"/>
      <c r="AQ27" s="130"/>
      <c r="AR27" s="16"/>
      <c r="AS27" s="130"/>
      <c r="AT27" s="130"/>
      <c r="AU27" s="16"/>
      <c r="AV27" s="130"/>
      <c r="AW27" s="16"/>
      <c r="AX27" s="130"/>
    </row>
    <row r="28" spans="3:50" ht="18" customHeight="1">
      <c r="C28" s="37">
        <v>17</v>
      </c>
      <c r="D28" s="5" t="s">
        <v>69</v>
      </c>
      <c r="E28" s="38" t="s">
        <v>40</v>
      </c>
      <c r="F28" s="6" t="s">
        <v>70</v>
      </c>
      <c r="G28" s="6" t="s">
        <v>71</v>
      </c>
      <c r="H28" s="1" t="s">
        <v>140</v>
      </c>
      <c r="I28" s="92">
        <f>I29+I30</f>
        <v>0</v>
      </c>
      <c r="J28" s="92">
        <f aca="true" t="shared" si="13" ref="J28:T28">J29+J30</f>
        <v>0</v>
      </c>
      <c r="K28" s="92">
        <f t="shared" si="13"/>
        <v>0</v>
      </c>
      <c r="L28" s="92">
        <f t="shared" si="13"/>
        <v>0</v>
      </c>
      <c r="M28" s="92">
        <f t="shared" si="13"/>
        <v>0</v>
      </c>
      <c r="N28" s="92">
        <f t="shared" si="13"/>
        <v>0</v>
      </c>
      <c r="O28" s="92">
        <f t="shared" si="13"/>
        <v>0</v>
      </c>
      <c r="P28" s="92">
        <f t="shared" si="13"/>
        <v>0</v>
      </c>
      <c r="Q28" s="92">
        <f t="shared" si="13"/>
        <v>0</v>
      </c>
      <c r="R28" s="92">
        <f t="shared" si="13"/>
        <v>0</v>
      </c>
      <c r="S28" s="92">
        <f t="shared" si="13"/>
        <v>0</v>
      </c>
      <c r="T28" s="92">
        <f t="shared" si="13"/>
        <v>0</v>
      </c>
      <c r="U28" s="6" t="s">
        <v>70</v>
      </c>
      <c r="V28" s="6" t="s">
        <v>71</v>
      </c>
      <c r="W28" s="1" t="s">
        <v>140</v>
      </c>
      <c r="X28" s="6" t="s">
        <v>139</v>
      </c>
      <c r="Y28" s="92">
        <f aca="true" t="shared" si="14" ref="Y28:AJ28">Y29+Y30</f>
        <v>0</v>
      </c>
      <c r="Z28" s="92">
        <f t="shared" si="14"/>
        <v>0</v>
      </c>
      <c r="AA28" s="92">
        <f t="shared" si="14"/>
        <v>0</v>
      </c>
      <c r="AB28" s="92">
        <f t="shared" si="14"/>
        <v>0</v>
      </c>
      <c r="AC28" s="92">
        <f t="shared" si="14"/>
        <v>0</v>
      </c>
      <c r="AD28" s="92">
        <f t="shared" si="14"/>
        <v>0</v>
      </c>
      <c r="AE28" s="92">
        <f t="shared" si="14"/>
        <v>0</v>
      </c>
      <c r="AF28" s="92">
        <f t="shared" si="14"/>
        <v>0</v>
      </c>
      <c r="AG28" s="92">
        <f t="shared" si="14"/>
        <v>0</v>
      </c>
      <c r="AH28" s="92">
        <f t="shared" si="14"/>
        <v>0</v>
      </c>
      <c r="AI28" s="92">
        <f t="shared" si="14"/>
        <v>0</v>
      </c>
      <c r="AJ28" s="92">
        <f t="shared" si="14"/>
        <v>0</v>
      </c>
      <c r="AK28" s="91" t="e">
        <f>I28/G29*1000</f>
        <v>#DIV/0!</v>
      </c>
      <c r="AL28" s="91" t="e">
        <f>J28/G29*1000</f>
        <v>#DIV/0!</v>
      </c>
      <c r="AM28" s="91" t="e">
        <f>J28/(H29+H30)*1000</f>
        <v>#DIV/0!</v>
      </c>
      <c r="AN28" s="91" t="e">
        <f>K28/G29*1000</f>
        <v>#DIV/0!</v>
      </c>
      <c r="AO28" s="91" t="e">
        <f>L28/G29*1000</f>
        <v>#DIV/0!</v>
      </c>
      <c r="AP28" s="94">
        <f>AP29+AP30</f>
        <v>0</v>
      </c>
      <c r="AQ28" s="113" t="e">
        <f>AP28/V29*1000</f>
        <v>#DIV/0!</v>
      </c>
      <c r="AR28" s="94">
        <f>AR29+AR30</f>
        <v>0</v>
      </c>
      <c r="AS28" s="113" t="e">
        <f>AR28/V29*1000</f>
        <v>#DIV/0!</v>
      </c>
      <c r="AT28" s="113" t="e">
        <f>AR28/(W29+W30)*1000</f>
        <v>#DIV/0!</v>
      </c>
      <c r="AU28" s="94">
        <f>AU29+AU30</f>
        <v>0</v>
      </c>
      <c r="AV28" s="91" t="e">
        <f>AU28/V29*1000</f>
        <v>#DIV/0!</v>
      </c>
      <c r="AW28" s="94">
        <f>AW29+AW30</f>
        <v>0</v>
      </c>
      <c r="AX28" s="91" t="e">
        <f>AW28/V29*1000</f>
        <v>#DIV/0!</v>
      </c>
    </row>
    <row r="29" spans="3:50" ht="36">
      <c r="C29" s="37">
        <v>18</v>
      </c>
      <c r="D29" s="4" t="s">
        <v>130</v>
      </c>
      <c r="E29" s="38" t="s">
        <v>6</v>
      </c>
      <c r="F29" s="119"/>
      <c r="G29" s="119"/>
      <c r="H29" s="99"/>
      <c r="I29" s="92">
        <f>SUM(J29:T29)</f>
        <v>0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19"/>
      <c r="V29" s="119"/>
      <c r="W29" s="99"/>
      <c r="X29" s="119"/>
      <c r="Y29" s="92">
        <f>SUM(Z29:AJ29)</f>
        <v>0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29" t="s">
        <v>2</v>
      </c>
      <c r="AL29" s="129" t="s">
        <v>2</v>
      </c>
      <c r="AM29" s="129" t="s">
        <v>2</v>
      </c>
      <c r="AN29" s="129" t="s">
        <v>2</v>
      </c>
      <c r="AO29" s="129" t="s">
        <v>2</v>
      </c>
      <c r="AP29" s="16"/>
      <c r="AQ29" s="129" t="s">
        <v>2</v>
      </c>
      <c r="AR29" s="16"/>
      <c r="AS29" s="129" t="s">
        <v>2</v>
      </c>
      <c r="AT29" s="129" t="s">
        <v>2</v>
      </c>
      <c r="AU29" s="16"/>
      <c r="AV29" s="129" t="s">
        <v>2</v>
      </c>
      <c r="AW29" s="16"/>
      <c r="AX29" s="129" t="s">
        <v>2</v>
      </c>
    </row>
    <row r="30" spans="3:50" ht="24">
      <c r="C30" s="37">
        <v>21</v>
      </c>
      <c r="D30" s="4" t="s">
        <v>131</v>
      </c>
      <c r="E30" s="38" t="s">
        <v>7</v>
      </c>
      <c r="F30" s="120"/>
      <c r="G30" s="120"/>
      <c r="H30" s="99"/>
      <c r="I30" s="92">
        <f>SUM(J30:T30)</f>
        <v>0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20"/>
      <c r="V30" s="120"/>
      <c r="W30" s="99"/>
      <c r="X30" s="120"/>
      <c r="Y30" s="92">
        <f>SUM(Z30:AJ30)</f>
        <v>0</v>
      </c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30"/>
      <c r="AL30" s="130"/>
      <c r="AM30" s="130"/>
      <c r="AN30" s="130"/>
      <c r="AO30" s="130"/>
      <c r="AP30" s="16"/>
      <c r="AQ30" s="130"/>
      <c r="AR30" s="16"/>
      <c r="AS30" s="130"/>
      <c r="AT30" s="130"/>
      <c r="AU30" s="16"/>
      <c r="AV30" s="130"/>
      <c r="AW30" s="16"/>
      <c r="AX30" s="130"/>
    </row>
    <row r="31" spans="4:50" ht="24">
      <c r="D31" s="5" t="s">
        <v>72</v>
      </c>
      <c r="E31" s="38" t="s">
        <v>8</v>
      </c>
      <c r="F31" s="6" t="s">
        <v>67</v>
      </c>
      <c r="G31" s="6" t="s">
        <v>68</v>
      </c>
      <c r="H31" s="1" t="s">
        <v>140</v>
      </c>
      <c r="I31" s="92">
        <f>I32+I33</f>
        <v>0</v>
      </c>
      <c r="J31" s="92">
        <f aca="true" t="shared" si="15" ref="J31:T31">J32+J33</f>
        <v>0</v>
      </c>
      <c r="K31" s="92">
        <f t="shared" si="15"/>
        <v>0</v>
      </c>
      <c r="L31" s="92">
        <f t="shared" si="15"/>
        <v>0</v>
      </c>
      <c r="M31" s="92">
        <f t="shared" si="15"/>
        <v>0</v>
      </c>
      <c r="N31" s="92">
        <f t="shared" si="15"/>
        <v>0</v>
      </c>
      <c r="O31" s="92">
        <f t="shared" si="15"/>
        <v>0</v>
      </c>
      <c r="P31" s="92">
        <f t="shared" si="15"/>
        <v>0</v>
      </c>
      <c r="Q31" s="92">
        <f t="shared" si="15"/>
        <v>0</v>
      </c>
      <c r="R31" s="92">
        <f t="shared" si="15"/>
        <v>0</v>
      </c>
      <c r="S31" s="92">
        <f t="shared" si="15"/>
        <v>0</v>
      </c>
      <c r="T31" s="92">
        <f t="shared" si="15"/>
        <v>0</v>
      </c>
      <c r="U31" s="6" t="s">
        <v>67</v>
      </c>
      <c r="V31" s="6" t="s">
        <v>68</v>
      </c>
      <c r="W31" s="1" t="s">
        <v>140</v>
      </c>
      <c r="X31" s="6" t="s">
        <v>139</v>
      </c>
      <c r="Y31" s="92">
        <f aca="true" t="shared" si="16" ref="Y31:AJ31">Y32+Y33</f>
        <v>0</v>
      </c>
      <c r="Z31" s="92">
        <f t="shared" si="16"/>
        <v>0</v>
      </c>
      <c r="AA31" s="92">
        <f t="shared" si="16"/>
        <v>0</v>
      </c>
      <c r="AB31" s="92">
        <f t="shared" si="16"/>
        <v>0</v>
      </c>
      <c r="AC31" s="92">
        <f t="shared" si="16"/>
        <v>0</v>
      </c>
      <c r="AD31" s="92">
        <f t="shared" si="16"/>
        <v>0</v>
      </c>
      <c r="AE31" s="92">
        <f t="shared" si="16"/>
        <v>0</v>
      </c>
      <c r="AF31" s="92">
        <f t="shared" si="16"/>
        <v>0</v>
      </c>
      <c r="AG31" s="92">
        <f t="shared" si="16"/>
        <v>0</v>
      </c>
      <c r="AH31" s="92">
        <f t="shared" si="16"/>
        <v>0</v>
      </c>
      <c r="AI31" s="92">
        <f t="shared" si="16"/>
        <v>0</v>
      </c>
      <c r="AJ31" s="92">
        <f t="shared" si="16"/>
        <v>0</v>
      </c>
      <c r="AK31" s="91" t="e">
        <f>I31/G32*1000</f>
        <v>#DIV/0!</v>
      </c>
      <c r="AL31" s="91" t="e">
        <f>J31/G32*1000</f>
        <v>#DIV/0!</v>
      </c>
      <c r="AM31" s="91" t="e">
        <f>J31/(H32+H33)*1000</f>
        <v>#DIV/0!</v>
      </c>
      <c r="AN31" s="91" t="e">
        <f>K31/G32*1000</f>
        <v>#DIV/0!</v>
      </c>
      <c r="AO31" s="91" t="e">
        <f>L31/G32*1000</f>
        <v>#DIV/0!</v>
      </c>
      <c r="AP31" s="94">
        <f>AP32+AP33</f>
        <v>0</v>
      </c>
      <c r="AQ31" s="113" t="e">
        <f>AP31/V32*1000</f>
        <v>#DIV/0!</v>
      </c>
      <c r="AR31" s="94">
        <f>AR32+AR33</f>
        <v>0</v>
      </c>
      <c r="AS31" s="113" t="e">
        <f>AR31/V32*1000</f>
        <v>#DIV/0!</v>
      </c>
      <c r="AT31" s="113" t="e">
        <f>AR31/(W32+W33)*1000</f>
        <v>#DIV/0!</v>
      </c>
      <c r="AU31" s="94">
        <f>AU32+AU33</f>
        <v>0</v>
      </c>
      <c r="AV31" s="91" t="e">
        <f>AU31/V32*1000</f>
        <v>#DIV/0!</v>
      </c>
      <c r="AW31" s="94">
        <f>AW32+AW33</f>
        <v>0</v>
      </c>
      <c r="AX31" s="91" t="e">
        <f>AW31/V32*1000</f>
        <v>#DIV/0!</v>
      </c>
    </row>
    <row r="32" spans="4:50" ht="24">
      <c r="D32" s="3" t="s">
        <v>129</v>
      </c>
      <c r="E32" s="38" t="s">
        <v>25</v>
      </c>
      <c r="F32" s="119"/>
      <c r="G32" s="119"/>
      <c r="H32" s="99"/>
      <c r="I32" s="92">
        <f>SUM(J32:T32)</f>
        <v>0</v>
      </c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19"/>
      <c r="V32" s="119"/>
      <c r="W32" s="99"/>
      <c r="X32" s="119"/>
      <c r="Y32" s="92">
        <f>SUM(Z32:AJ32)</f>
        <v>0</v>
      </c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29" t="s">
        <v>2</v>
      </c>
      <c r="AL32" s="129" t="s">
        <v>2</v>
      </c>
      <c r="AM32" s="129" t="s">
        <v>2</v>
      </c>
      <c r="AN32" s="129" t="s">
        <v>2</v>
      </c>
      <c r="AO32" s="129" t="s">
        <v>2</v>
      </c>
      <c r="AP32" s="16"/>
      <c r="AQ32" s="129" t="s">
        <v>2</v>
      </c>
      <c r="AR32" s="16"/>
      <c r="AS32" s="129" t="s">
        <v>2</v>
      </c>
      <c r="AT32" s="129" t="s">
        <v>2</v>
      </c>
      <c r="AU32" s="16"/>
      <c r="AV32" s="129" t="s">
        <v>2</v>
      </c>
      <c r="AW32" s="16"/>
      <c r="AX32" s="129" t="s">
        <v>2</v>
      </c>
    </row>
    <row r="33" spans="4:50" ht="24">
      <c r="D33" s="3" t="s">
        <v>61</v>
      </c>
      <c r="E33" s="38" t="s">
        <v>9</v>
      </c>
      <c r="F33" s="120"/>
      <c r="G33" s="120"/>
      <c r="H33" s="99"/>
      <c r="I33" s="92">
        <f>SUM(J33:T33)</f>
        <v>0</v>
      </c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20"/>
      <c r="V33" s="120"/>
      <c r="W33" s="99"/>
      <c r="X33" s="120"/>
      <c r="Y33" s="92">
        <f>SUM(Z33:AJ33)</f>
        <v>0</v>
      </c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30"/>
      <c r="AL33" s="130"/>
      <c r="AM33" s="130"/>
      <c r="AN33" s="130"/>
      <c r="AO33" s="130"/>
      <c r="AP33" s="16"/>
      <c r="AQ33" s="130"/>
      <c r="AR33" s="16"/>
      <c r="AS33" s="130"/>
      <c r="AT33" s="130"/>
      <c r="AU33" s="16"/>
      <c r="AV33" s="130"/>
      <c r="AW33" s="16"/>
      <c r="AX33" s="130"/>
    </row>
    <row r="34" spans="4:50" ht="36">
      <c r="D34" s="5" t="s">
        <v>73</v>
      </c>
      <c r="E34" s="38" t="s">
        <v>10</v>
      </c>
      <c r="F34" s="6" t="s">
        <v>124</v>
      </c>
      <c r="G34" s="6" t="s">
        <v>125</v>
      </c>
      <c r="H34" s="1" t="s">
        <v>140</v>
      </c>
      <c r="I34" s="92">
        <f>I35+I36</f>
        <v>0</v>
      </c>
      <c r="J34" s="92">
        <f aca="true" t="shared" si="17" ref="J34:T34">J35+J36</f>
        <v>0</v>
      </c>
      <c r="K34" s="92">
        <f t="shared" si="17"/>
        <v>0</v>
      </c>
      <c r="L34" s="92">
        <f t="shared" si="17"/>
        <v>0</v>
      </c>
      <c r="M34" s="92">
        <f t="shared" si="17"/>
        <v>0</v>
      </c>
      <c r="N34" s="92">
        <f t="shared" si="17"/>
        <v>0</v>
      </c>
      <c r="O34" s="92">
        <f t="shared" si="17"/>
        <v>0</v>
      </c>
      <c r="P34" s="92">
        <f t="shared" si="17"/>
        <v>0</v>
      </c>
      <c r="Q34" s="92">
        <f t="shared" si="17"/>
        <v>0</v>
      </c>
      <c r="R34" s="92">
        <f t="shared" si="17"/>
        <v>0</v>
      </c>
      <c r="S34" s="92">
        <f t="shared" si="17"/>
        <v>0</v>
      </c>
      <c r="T34" s="92">
        <f t="shared" si="17"/>
        <v>0</v>
      </c>
      <c r="U34" s="6" t="s">
        <v>124</v>
      </c>
      <c r="V34" s="6" t="s">
        <v>125</v>
      </c>
      <c r="W34" s="1" t="s">
        <v>140</v>
      </c>
      <c r="X34" s="6" t="s">
        <v>139</v>
      </c>
      <c r="Y34" s="92">
        <f aca="true" t="shared" si="18" ref="Y34:AJ34">Y35+Y36</f>
        <v>0</v>
      </c>
      <c r="Z34" s="92">
        <f t="shared" si="18"/>
        <v>0</v>
      </c>
      <c r="AA34" s="92">
        <f t="shared" si="18"/>
        <v>0</v>
      </c>
      <c r="AB34" s="92">
        <f t="shared" si="18"/>
        <v>0</v>
      </c>
      <c r="AC34" s="92">
        <f t="shared" si="18"/>
        <v>0</v>
      </c>
      <c r="AD34" s="92">
        <f t="shared" si="18"/>
        <v>0</v>
      </c>
      <c r="AE34" s="92">
        <f t="shared" si="18"/>
        <v>0</v>
      </c>
      <c r="AF34" s="92">
        <f t="shared" si="18"/>
        <v>0</v>
      </c>
      <c r="AG34" s="92">
        <f t="shared" si="18"/>
        <v>0</v>
      </c>
      <c r="AH34" s="92">
        <f t="shared" si="18"/>
        <v>0</v>
      </c>
      <c r="AI34" s="92">
        <f t="shared" si="18"/>
        <v>0</v>
      </c>
      <c r="AJ34" s="92">
        <f t="shared" si="18"/>
        <v>0</v>
      </c>
      <c r="AK34" s="91" t="e">
        <f>I34/G35*1000</f>
        <v>#DIV/0!</v>
      </c>
      <c r="AL34" s="91" t="e">
        <f>J34/G35*1000</f>
        <v>#DIV/0!</v>
      </c>
      <c r="AM34" s="91" t="e">
        <f>J34/(H35+H36)*1000</f>
        <v>#DIV/0!</v>
      </c>
      <c r="AN34" s="91" t="e">
        <f>K34/G35*1000</f>
        <v>#DIV/0!</v>
      </c>
      <c r="AO34" s="91" t="e">
        <f>L34/G35*1000</f>
        <v>#DIV/0!</v>
      </c>
      <c r="AP34" s="94">
        <f>AP35+AP36</f>
        <v>0</v>
      </c>
      <c r="AQ34" s="113" t="e">
        <f>AP34/V35*1000</f>
        <v>#DIV/0!</v>
      </c>
      <c r="AR34" s="94">
        <f>AR35+AR36</f>
        <v>0</v>
      </c>
      <c r="AS34" s="113" t="e">
        <f>AR34/V35*1000</f>
        <v>#DIV/0!</v>
      </c>
      <c r="AT34" s="113" t="e">
        <f>AR34/(W35+W36)*1000</f>
        <v>#DIV/0!</v>
      </c>
      <c r="AU34" s="94">
        <f>AU35+AU36</f>
        <v>0</v>
      </c>
      <c r="AV34" s="91" t="e">
        <f>AU34/V35*1000</f>
        <v>#DIV/0!</v>
      </c>
      <c r="AW34" s="94">
        <f>AW35+AW36</f>
        <v>0</v>
      </c>
      <c r="AX34" s="91" t="e">
        <f>AW34/V35*1000</f>
        <v>#DIV/0!</v>
      </c>
    </row>
    <row r="35" spans="4:50" ht="24">
      <c r="D35" s="3" t="s">
        <v>129</v>
      </c>
      <c r="E35" s="38" t="s">
        <v>96</v>
      </c>
      <c r="F35" s="119"/>
      <c r="G35" s="119"/>
      <c r="H35" s="99"/>
      <c r="I35" s="92">
        <f>SUM(J35:T35)</f>
        <v>0</v>
      </c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19"/>
      <c r="V35" s="119"/>
      <c r="W35" s="99"/>
      <c r="X35" s="119"/>
      <c r="Y35" s="92">
        <f>SUM(Z35:AJ35)</f>
        <v>0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29" t="s">
        <v>2</v>
      </c>
      <c r="AL35" s="129" t="s">
        <v>2</v>
      </c>
      <c r="AM35" s="129" t="s">
        <v>2</v>
      </c>
      <c r="AN35" s="129" t="s">
        <v>2</v>
      </c>
      <c r="AO35" s="129" t="s">
        <v>2</v>
      </c>
      <c r="AP35" s="16"/>
      <c r="AQ35" s="129" t="s">
        <v>2</v>
      </c>
      <c r="AR35" s="16"/>
      <c r="AS35" s="129" t="s">
        <v>2</v>
      </c>
      <c r="AT35" s="129" t="s">
        <v>2</v>
      </c>
      <c r="AU35" s="16"/>
      <c r="AV35" s="129" t="s">
        <v>2</v>
      </c>
      <c r="AW35" s="16"/>
      <c r="AX35" s="129" t="s">
        <v>2</v>
      </c>
    </row>
    <row r="36" spans="4:50" ht="24">
      <c r="D36" s="3" t="s">
        <v>61</v>
      </c>
      <c r="E36" s="38" t="s">
        <v>83</v>
      </c>
      <c r="F36" s="120"/>
      <c r="G36" s="120"/>
      <c r="H36" s="99"/>
      <c r="I36" s="92">
        <f>SUM(J36:T36)</f>
        <v>0</v>
      </c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20"/>
      <c r="V36" s="120"/>
      <c r="W36" s="99"/>
      <c r="X36" s="120"/>
      <c r="Y36" s="92">
        <f>SUM(Z36:AJ36)</f>
        <v>0</v>
      </c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30"/>
      <c r="AL36" s="130"/>
      <c r="AM36" s="130"/>
      <c r="AN36" s="130"/>
      <c r="AO36" s="130"/>
      <c r="AP36" s="16"/>
      <c r="AQ36" s="130"/>
      <c r="AR36" s="16"/>
      <c r="AS36" s="130"/>
      <c r="AT36" s="130"/>
      <c r="AU36" s="16"/>
      <c r="AV36" s="130"/>
      <c r="AW36" s="16"/>
      <c r="AX36" s="130"/>
    </row>
    <row r="37" spans="4:50" ht="28.5" customHeight="1">
      <c r="D37" s="7" t="s">
        <v>74</v>
      </c>
      <c r="E37" s="38" t="s">
        <v>97</v>
      </c>
      <c r="F37" s="6" t="s">
        <v>76</v>
      </c>
      <c r="G37" s="6" t="s">
        <v>75</v>
      </c>
      <c r="H37" s="1" t="s">
        <v>140</v>
      </c>
      <c r="I37" s="92">
        <f>I38+I39</f>
        <v>4416.5</v>
      </c>
      <c r="J37" s="92">
        <f aca="true" t="shared" si="19" ref="J37:T37">J38+J39</f>
        <v>4240.5</v>
      </c>
      <c r="K37" s="92">
        <f t="shared" si="19"/>
        <v>176</v>
      </c>
      <c r="L37" s="92">
        <f t="shared" si="19"/>
        <v>0</v>
      </c>
      <c r="M37" s="92">
        <f t="shared" si="19"/>
        <v>0</v>
      </c>
      <c r="N37" s="92">
        <f t="shared" si="19"/>
        <v>0</v>
      </c>
      <c r="O37" s="92">
        <f t="shared" si="19"/>
        <v>0</v>
      </c>
      <c r="P37" s="92">
        <f t="shared" si="19"/>
        <v>0</v>
      </c>
      <c r="Q37" s="92">
        <f t="shared" si="19"/>
        <v>0</v>
      </c>
      <c r="R37" s="92">
        <f t="shared" si="19"/>
        <v>0</v>
      </c>
      <c r="S37" s="92">
        <f t="shared" si="19"/>
        <v>0</v>
      </c>
      <c r="T37" s="92">
        <f t="shared" si="19"/>
        <v>0</v>
      </c>
      <c r="U37" s="6" t="s">
        <v>76</v>
      </c>
      <c r="V37" s="6" t="s">
        <v>75</v>
      </c>
      <c r="W37" s="1" t="s">
        <v>140</v>
      </c>
      <c r="X37" s="6" t="s">
        <v>139</v>
      </c>
      <c r="Y37" s="92">
        <f aca="true" t="shared" si="20" ref="Y37:AJ37">Y38+Y39</f>
        <v>4415.1</v>
      </c>
      <c r="Z37" s="92">
        <f t="shared" si="20"/>
        <v>4239.1</v>
      </c>
      <c r="AA37" s="92">
        <f t="shared" si="20"/>
        <v>176</v>
      </c>
      <c r="AB37" s="92">
        <f t="shared" si="20"/>
        <v>0</v>
      </c>
      <c r="AC37" s="92">
        <f t="shared" si="20"/>
        <v>0</v>
      </c>
      <c r="AD37" s="92">
        <f t="shared" si="20"/>
        <v>0</v>
      </c>
      <c r="AE37" s="92">
        <f t="shared" si="20"/>
        <v>0</v>
      </c>
      <c r="AF37" s="92">
        <f t="shared" si="20"/>
        <v>0</v>
      </c>
      <c r="AG37" s="92">
        <f t="shared" si="20"/>
        <v>0</v>
      </c>
      <c r="AH37" s="92">
        <f t="shared" si="20"/>
        <v>0</v>
      </c>
      <c r="AI37" s="92">
        <f t="shared" si="20"/>
        <v>0</v>
      </c>
      <c r="AJ37" s="92">
        <f t="shared" si="20"/>
        <v>0</v>
      </c>
      <c r="AK37" s="91">
        <f>I37/G38*1000</f>
        <v>1114.9962130775057</v>
      </c>
      <c r="AL37" s="91">
        <f>J37/G38*1000</f>
        <v>1070.5629891441554</v>
      </c>
      <c r="AM37" s="91">
        <f>J37/(H38+H39)*1000</f>
        <v>119450.7042253521</v>
      </c>
      <c r="AN37" s="91">
        <f>K37/G38*1000</f>
        <v>44.43322393335016</v>
      </c>
      <c r="AO37" s="91">
        <f>L37/G38*1000</f>
        <v>0</v>
      </c>
      <c r="AP37" s="94">
        <f>AP38+AP39</f>
        <v>4136.3</v>
      </c>
      <c r="AQ37" s="113">
        <f>AP37/V38*1000</f>
        <v>924.932915921288</v>
      </c>
      <c r="AR37" s="94">
        <f>AR38+AR39</f>
        <v>3960.3</v>
      </c>
      <c r="AS37" s="113">
        <f>AR37/V38*1000</f>
        <v>885.5769230769231</v>
      </c>
      <c r="AT37" s="113">
        <f>AR37/(W38+W39)*1000</f>
        <v>878.6023294509152</v>
      </c>
      <c r="AU37" s="94">
        <f>AU38+AU39</f>
        <v>176</v>
      </c>
      <c r="AV37" s="91">
        <f>AU37/V38*1000</f>
        <v>39.35599284436494</v>
      </c>
      <c r="AW37" s="94">
        <f>AW38+AW39</f>
        <v>0</v>
      </c>
      <c r="AX37" s="91">
        <f>AW37/V38*1000</f>
        <v>0</v>
      </c>
    </row>
    <row r="38" spans="4:50" ht="24">
      <c r="D38" s="3" t="s">
        <v>129</v>
      </c>
      <c r="E38" s="38" t="s">
        <v>98</v>
      </c>
      <c r="F38" s="129">
        <v>25</v>
      </c>
      <c r="G38" s="129">
        <v>3961</v>
      </c>
      <c r="H38" s="99">
        <v>35.5</v>
      </c>
      <c r="I38" s="92">
        <f>SUM(J38:T38)</f>
        <v>4136.3</v>
      </c>
      <c r="J38" s="102">
        <v>3960.3</v>
      </c>
      <c r="K38" s="102">
        <v>176</v>
      </c>
      <c r="L38" s="102"/>
      <c r="M38" s="102"/>
      <c r="N38" s="102"/>
      <c r="O38" s="102"/>
      <c r="P38" s="102"/>
      <c r="Q38" s="102"/>
      <c r="R38" s="102"/>
      <c r="S38" s="102"/>
      <c r="T38" s="102"/>
      <c r="U38" s="129">
        <v>27</v>
      </c>
      <c r="V38" s="129">
        <v>4472</v>
      </c>
      <c r="W38" s="99">
        <v>35.5</v>
      </c>
      <c r="X38" s="119">
        <v>24</v>
      </c>
      <c r="Y38" s="92">
        <f>SUM(Z38:AJ38)</f>
        <v>4136.3</v>
      </c>
      <c r="Z38" s="102">
        <v>3960.3</v>
      </c>
      <c r="AA38" s="102">
        <v>176</v>
      </c>
      <c r="AB38" s="102"/>
      <c r="AC38" s="102"/>
      <c r="AD38" s="102"/>
      <c r="AE38" s="102"/>
      <c r="AF38" s="102"/>
      <c r="AG38" s="102"/>
      <c r="AH38" s="102"/>
      <c r="AI38" s="102"/>
      <c r="AJ38" s="102"/>
      <c r="AK38" s="129" t="s">
        <v>2</v>
      </c>
      <c r="AL38" s="129" t="s">
        <v>2</v>
      </c>
      <c r="AM38" s="129" t="s">
        <v>2</v>
      </c>
      <c r="AN38" s="129" t="s">
        <v>2</v>
      </c>
      <c r="AO38" s="129" t="s">
        <v>2</v>
      </c>
      <c r="AP38" s="16">
        <v>4136.3</v>
      </c>
      <c r="AQ38" s="129" t="s">
        <v>2</v>
      </c>
      <c r="AR38" s="16">
        <v>3960.3</v>
      </c>
      <c r="AS38" s="129" t="s">
        <v>2</v>
      </c>
      <c r="AT38" s="129" t="s">
        <v>2</v>
      </c>
      <c r="AU38" s="16">
        <v>176</v>
      </c>
      <c r="AV38" s="129" t="s">
        <v>2</v>
      </c>
      <c r="AW38" s="16"/>
      <c r="AX38" s="129" t="s">
        <v>2</v>
      </c>
    </row>
    <row r="39" spans="4:50" ht="24">
      <c r="D39" s="3" t="s">
        <v>61</v>
      </c>
      <c r="E39" s="38" t="s">
        <v>99</v>
      </c>
      <c r="F39" s="130"/>
      <c r="G39" s="130"/>
      <c r="H39" s="99"/>
      <c r="I39" s="92">
        <f>SUM(J39:T39)</f>
        <v>280.2</v>
      </c>
      <c r="J39" s="102">
        <v>280.2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30"/>
      <c r="V39" s="130"/>
      <c r="W39" s="99">
        <v>4472</v>
      </c>
      <c r="X39" s="120"/>
      <c r="Y39" s="92">
        <f>SUM(Z39:AJ39)</f>
        <v>278.8</v>
      </c>
      <c r="Z39" s="102">
        <v>278.8</v>
      </c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30"/>
      <c r="AL39" s="130"/>
      <c r="AM39" s="130"/>
      <c r="AN39" s="130"/>
      <c r="AO39" s="130"/>
      <c r="AP39" s="16"/>
      <c r="AQ39" s="130"/>
      <c r="AR39" s="16"/>
      <c r="AS39" s="130"/>
      <c r="AT39" s="130"/>
      <c r="AU39" s="16"/>
      <c r="AV39" s="130"/>
      <c r="AW39" s="16"/>
      <c r="AX39" s="130"/>
    </row>
    <row r="40" spans="4:50" ht="30" customHeight="1">
      <c r="D40" s="5" t="s">
        <v>77</v>
      </c>
      <c r="E40" s="38" t="s">
        <v>100</v>
      </c>
      <c r="F40" s="93" t="s">
        <v>126</v>
      </c>
      <c r="G40" s="93" t="s">
        <v>127</v>
      </c>
      <c r="H40" s="1" t="s">
        <v>140</v>
      </c>
      <c r="I40" s="92">
        <f>I41+I42</f>
        <v>562</v>
      </c>
      <c r="J40" s="92">
        <f aca="true" t="shared" si="21" ref="J40:T40">J41+J42</f>
        <v>365.8</v>
      </c>
      <c r="K40" s="92">
        <f t="shared" si="21"/>
        <v>196.2</v>
      </c>
      <c r="L40" s="92">
        <f t="shared" si="21"/>
        <v>0</v>
      </c>
      <c r="M40" s="92">
        <f t="shared" si="21"/>
        <v>0</v>
      </c>
      <c r="N40" s="92">
        <f t="shared" si="21"/>
        <v>0</v>
      </c>
      <c r="O40" s="92">
        <f t="shared" si="21"/>
        <v>0</v>
      </c>
      <c r="P40" s="92">
        <f t="shared" si="21"/>
        <v>0</v>
      </c>
      <c r="Q40" s="92">
        <f t="shared" si="21"/>
        <v>0</v>
      </c>
      <c r="R40" s="92">
        <f t="shared" si="21"/>
        <v>0</v>
      </c>
      <c r="S40" s="92">
        <f t="shared" si="21"/>
        <v>0</v>
      </c>
      <c r="T40" s="92">
        <f t="shared" si="21"/>
        <v>0</v>
      </c>
      <c r="U40" s="93" t="s">
        <v>126</v>
      </c>
      <c r="V40" s="6" t="s">
        <v>127</v>
      </c>
      <c r="W40" s="1" t="s">
        <v>140</v>
      </c>
      <c r="X40" s="6" t="s">
        <v>139</v>
      </c>
      <c r="Y40" s="92">
        <f aca="true" t="shared" si="22" ref="Y40:AJ40">Y41+Y42</f>
        <v>562</v>
      </c>
      <c r="Z40" s="92">
        <f t="shared" si="22"/>
        <v>365.8</v>
      </c>
      <c r="AA40" s="92">
        <f t="shared" si="22"/>
        <v>196.2</v>
      </c>
      <c r="AB40" s="92">
        <f t="shared" si="22"/>
        <v>0</v>
      </c>
      <c r="AC40" s="92">
        <f t="shared" si="22"/>
        <v>0</v>
      </c>
      <c r="AD40" s="92">
        <f t="shared" si="22"/>
        <v>0</v>
      </c>
      <c r="AE40" s="92">
        <f t="shared" si="22"/>
        <v>0</v>
      </c>
      <c r="AF40" s="92">
        <f t="shared" si="22"/>
        <v>0</v>
      </c>
      <c r="AG40" s="92">
        <f t="shared" si="22"/>
        <v>0</v>
      </c>
      <c r="AH40" s="92">
        <f t="shared" si="22"/>
        <v>0</v>
      </c>
      <c r="AI40" s="92">
        <f t="shared" si="22"/>
        <v>0</v>
      </c>
      <c r="AJ40" s="92">
        <f t="shared" si="22"/>
        <v>0</v>
      </c>
      <c r="AK40" s="91">
        <f>I40/G41*1000</f>
        <v>75.94594594594595</v>
      </c>
      <c r="AL40" s="91">
        <f>J40/G41*1000</f>
        <v>49.432432432432435</v>
      </c>
      <c r="AM40" s="91">
        <f>J40/(H41+H42)*1000</f>
        <v>121933.33333333334</v>
      </c>
      <c r="AN40" s="91">
        <f>K40/G41*1000</f>
        <v>26.513513513513512</v>
      </c>
      <c r="AO40" s="91">
        <f>L40/G41*1000</f>
        <v>0</v>
      </c>
      <c r="AP40" s="94">
        <f>AP41+AP42</f>
        <v>553.9</v>
      </c>
      <c r="AQ40" s="113">
        <f>AP40/V41*1000</f>
        <v>103.94070182022894</v>
      </c>
      <c r="AR40" s="94">
        <f>AR41+AR42</f>
        <v>357.7</v>
      </c>
      <c r="AS40" s="113">
        <f>AR40/V41*1000</f>
        <v>67.12328767123287</v>
      </c>
      <c r="AT40" s="113">
        <f>AR40/(W41+W42)*1000</f>
        <v>119233.33333333333</v>
      </c>
      <c r="AU40" s="94">
        <f>AU41+AU42</f>
        <v>196.2</v>
      </c>
      <c r="AV40" s="91">
        <f>AU40/V41*1000</f>
        <v>36.81741414899606</v>
      </c>
      <c r="AW40" s="94">
        <f>AW41+AW42</f>
        <v>0</v>
      </c>
      <c r="AX40" s="91">
        <f>AW40/V41*1000</f>
        <v>0</v>
      </c>
    </row>
    <row r="41" spans="4:50" ht="24">
      <c r="D41" s="3" t="s">
        <v>129</v>
      </c>
      <c r="E41" s="38" t="s">
        <v>101</v>
      </c>
      <c r="F41" s="119">
        <v>1</v>
      </c>
      <c r="G41" s="119">
        <v>7400</v>
      </c>
      <c r="H41" s="99">
        <v>3</v>
      </c>
      <c r="I41" s="92">
        <f>SUM(J41:T41)</f>
        <v>553.9</v>
      </c>
      <c r="J41" s="102">
        <v>357.7</v>
      </c>
      <c r="K41" s="102">
        <v>196.2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19">
        <v>1</v>
      </c>
      <c r="V41" s="119">
        <v>5329</v>
      </c>
      <c r="W41" s="99">
        <v>3</v>
      </c>
      <c r="X41" s="119">
        <v>2</v>
      </c>
      <c r="Y41" s="92">
        <f>SUM(Z41:AJ41)</f>
        <v>553.9</v>
      </c>
      <c r="Z41" s="102">
        <v>357.7</v>
      </c>
      <c r="AA41" s="102">
        <v>196.2</v>
      </c>
      <c r="AB41" s="102"/>
      <c r="AC41" s="102"/>
      <c r="AD41" s="102"/>
      <c r="AE41" s="102"/>
      <c r="AF41" s="102"/>
      <c r="AG41" s="102"/>
      <c r="AH41" s="102"/>
      <c r="AI41" s="102"/>
      <c r="AJ41" s="102"/>
      <c r="AK41" s="129" t="s">
        <v>2</v>
      </c>
      <c r="AL41" s="129" t="s">
        <v>2</v>
      </c>
      <c r="AM41" s="129" t="s">
        <v>2</v>
      </c>
      <c r="AN41" s="129" t="s">
        <v>2</v>
      </c>
      <c r="AO41" s="129" t="s">
        <v>2</v>
      </c>
      <c r="AP41" s="16">
        <v>553.9</v>
      </c>
      <c r="AQ41" s="129" t="s">
        <v>2</v>
      </c>
      <c r="AR41" s="16">
        <v>357.7</v>
      </c>
      <c r="AS41" s="129" t="s">
        <v>2</v>
      </c>
      <c r="AT41" s="129" t="s">
        <v>2</v>
      </c>
      <c r="AU41" s="16">
        <v>196.2</v>
      </c>
      <c r="AV41" s="129" t="s">
        <v>2</v>
      </c>
      <c r="AW41" s="16"/>
      <c r="AX41" s="129" t="s">
        <v>2</v>
      </c>
    </row>
    <row r="42" spans="4:50" ht="24">
      <c r="D42" s="3" t="s">
        <v>61</v>
      </c>
      <c r="E42" s="38" t="s">
        <v>102</v>
      </c>
      <c r="F42" s="120"/>
      <c r="G42" s="120"/>
      <c r="H42" s="99"/>
      <c r="I42" s="92">
        <f>SUM(J42:T42)</f>
        <v>8.1</v>
      </c>
      <c r="J42" s="102">
        <v>8.1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20"/>
      <c r="V42" s="120"/>
      <c r="W42" s="99"/>
      <c r="X42" s="120"/>
      <c r="Y42" s="92">
        <f>SUM(Z42:AJ42)</f>
        <v>8.1</v>
      </c>
      <c r="Z42" s="102">
        <v>8.1</v>
      </c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30"/>
      <c r="AL42" s="130"/>
      <c r="AM42" s="130"/>
      <c r="AN42" s="130"/>
      <c r="AO42" s="130"/>
      <c r="AP42" s="16"/>
      <c r="AQ42" s="130"/>
      <c r="AR42" s="16"/>
      <c r="AS42" s="130"/>
      <c r="AT42" s="130"/>
      <c r="AU42" s="16"/>
      <c r="AV42" s="130"/>
      <c r="AW42" s="16"/>
      <c r="AX42" s="130"/>
    </row>
    <row r="43" spans="4:50" ht="36">
      <c r="D43" s="5" t="s">
        <v>78</v>
      </c>
      <c r="E43" s="38" t="s">
        <v>103</v>
      </c>
      <c r="F43" s="1" t="s">
        <v>2</v>
      </c>
      <c r="G43" s="1" t="s">
        <v>2</v>
      </c>
      <c r="H43" s="1" t="s">
        <v>2</v>
      </c>
      <c r="I43" s="92">
        <f>SUM(I44:I53)</f>
        <v>353.1</v>
      </c>
      <c r="J43" s="92">
        <f aca="true" t="shared" si="23" ref="J43:T43">SUM(J44:J53)</f>
        <v>190.5</v>
      </c>
      <c r="K43" s="92">
        <f t="shared" si="23"/>
        <v>162.6</v>
      </c>
      <c r="L43" s="92">
        <f t="shared" si="23"/>
        <v>0</v>
      </c>
      <c r="M43" s="92">
        <f t="shared" si="23"/>
        <v>0</v>
      </c>
      <c r="N43" s="92">
        <f t="shared" si="23"/>
        <v>0</v>
      </c>
      <c r="O43" s="92">
        <f t="shared" si="23"/>
        <v>0</v>
      </c>
      <c r="P43" s="92">
        <f t="shared" si="23"/>
        <v>0</v>
      </c>
      <c r="Q43" s="92">
        <f t="shared" si="23"/>
        <v>0</v>
      </c>
      <c r="R43" s="92">
        <f t="shared" si="23"/>
        <v>0</v>
      </c>
      <c r="S43" s="92">
        <f t="shared" si="23"/>
        <v>0</v>
      </c>
      <c r="T43" s="92">
        <f t="shared" si="23"/>
        <v>0</v>
      </c>
      <c r="U43" s="1" t="s">
        <v>2</v>
      </c>
      <c r="V43" s="1" t="s">
        <v>2</v>
      </c>
      <c r="W43" s="1" t="s">
        <v>2</v>
      </c>
      <c r="X43" s="1" t="s">
        <v>2</v>
      </c>
      <c r="Y43" s="92">
        <f aca="true" t="shared" si="24" ref="Y43:AJ43">SUM(Y44:Y53)</f>
        <v>353</v>
      </c>
      <c r="Z43" s="92">
        <f t="shared" si="24"/>
        <v>190.4</v>
      </c>
      <c r="AA43" s="92">
        <f t="shared" si="24"/>
        <v>162.6</v>
      </c>
      <c r="AB43" s="92">
        <f t="shared" si="24"/>
        <v>0</v>
      </c>
      <c r="AC43" s="92">
        <f t="shared" si="24"/>
        <v>0</v>
      </c>
      <c r="AD43" s="92">
        <f t="shared" si="24"/>
        <v>0</v>
      </c>
      <c r="AE43" s="92">
        <f t="shared" si="24"/>
        <v>0</v>
      </c>
      <c r="AF43" s="92">
        <f t="shared" si="24"/>
        <v>0</v>
      </c>
      <c r="AG43" s="92">
        <f t="shared" si="24"/>
        <v>0</v>
      </c>
      <c r="AH43" s="92">
        <f t="shared" si="24"/>
        <v>0</v>
      </c>
      <c r="AI43" s="92">
        <f t="shared" si="24"/>
        <v>0</v>
      </c>
      <c r="AJ43" s="92">
        <f t="shared" si="24"/>
        <v>0</v>
      </c>
      <c r="AK43" s="1" t="s">
        <v>2</v>
      </c>
      <c r="AL43" s="1" t="s">
        <v>2</v>
      </c>
      <c r="AM43" s="1" t="s">
        <v>2</v>
      </c>
      <c r="AN43" s="1" t="s">
        <v>2</v>
      </c>
      <c r="AO43" s="1" t="s">
        <v>2</v>
      </c>
      <c r="AP43" s="94">
        <f>SUM(AP44:AP53)</f>
        <v>301</v>
      </c>
      <c r="AQ43" s="1" t="s">
        <v>2</v>
      </c>
      <c r="AR43" s="94">
        <f>SUM(AR44:AR53)</f>
        <v>138.4</v>
      </c>
      <c r="AS43" s="1" t="s">
        <v>2</v>
      </c>
      <c r="AT43" s="1" t="s">
        <v>2</v>
      </c>
      <c r="AU43" s="94">
        <f>SUM(AU44:AU53)</f>
        <v>162.6</v>
      </c>
      <c r="AV43" s="1" t="s">
        <v>2</v>
      </c>
      <c r="AW43" s="94">
        <f>SUM(AW44:AW53)</f>
        <v>0</v>
      </c>
      <c r="AX43" s="1" t="s">
        <v>2</v>
      </c>
    </row>
    <row r="44" spans="4:50" ht="12">
      <c r="D44" s="138" t="s">
        <v>132</v>
      </c>
      <c r="E44" s="136" t="s">
        <v>104</v>
      </c>
      <c r="F44" s="129" t="s">
        <v>2</v>
      </c>
      <c r="G44" s="129" t="s">
        <v>2</v>
      </c>
      <c r="H44" s="1" t="s">
        <v>140</v>
      </c>
      <c r="I44" s="127">
        <f>SUM(J44:T44)</f>
        <v>0</v>
      </c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9" t="s">
        <v>2</v>
      </c>
      <c r="V44" s="129" t="s">
        <v>2</v>
      </c>
      <c r="W44" s="1" t="s">
        <v>140</v>
      </c>
      <c r="X44" s="6" t="s">
        <v>139</v>
      </c>
      <c r="Y44" s="127">
        <f>SUM(Z44:AJ44)</f>
        <v>0</v>
      </c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9" t="s">
        <v>2</v>
      </c>
      <c r="AL44" s="129" t="s">
        <v>2</v>
      </c>
      <c r="AM44" s="129" t="s">
        <v>2</v>
      </c>
      <c r="AN44" s="129" t="s">
        <v>2</v>
      </c>
      <c r="AO44" s="129" t="s">
        <v>2</v>
      </c>
      <c r="AP44" s="131"/>
      <c r="AQ44" s="129" t="s">
        <v>2</v>
      </c>
      <c r="AR44" s="131"/>
      <c r="AS44" s="129" t="s">
        <v>2</v>
      </c>
      <c r="AT44" s="129" t="s">
        <v>2</v>
      </c>
      <c r="AU44" s="131"/>
      <c r="AV44" s="129" t="s">
        <v>2</v>
      </c>
      <c r="AW44" s="131"/>
      <c r="AX44" s="129" t="s">
        <v>2</v>
      </c>
    </row>
    <row r="45" spans="4:50" ht="12">
      <c r="D45" s="139"/>
      <c r="E45" s="137"/>
      <c r="F45" s="130"/>
      <c r="G45" s="130"/>
      <c r="H45" s="100"/>
      <c r="I45" s="128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30"/>
      <c r="V45" s="130"/>
      <c r="W45" s="100"/>
      <c r="X45" s="100"/>
      <c r="Y45" s="128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30"/>
      <c r="AL45" s="130"/>
      <c r="AM45" s="130"/>
      <c r="AN45" s="130"/>
      <c r="AO45" s="130"/>
      <c r="AP45" s="132"/>
      <c r="AQ45" s="130"/>
      <c r="AR45" s="132"/>
      <c r="AS45" s="130"/>
      <c r="AT45" s="130"/>
      <c r="AU45" s="132"/>
      <c r="AV45" s="130"/>
      <c r="AW45" s="132"/>
      <c r="AX45" s="130"/>
    </row>
    <row r="46" spans="4:50" ht="13.5" customHeight="1">
      <c r="D46" s="138" t="s">
        <v>79</v>
      </c>
      <c r="E46" s="136" t="s">
        <v>105</v>
      </c>
      <c r="F46" s="129" t="s">
        <v>2</v>
      </c>
      <c r="G46" s="129" t="s">
        <v>2</v>
      </c>
      <c r="H46" s="1" t="s">
        <v>140</v>
      </c>
      <c r="I46" s="127">
        <f>SUM(J46:T46)</f>
        <v>0</v>
      </c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9" t="s">
        <v>2</v>
      </c>
      <c r="V46" s="129" t="s">
        <v>2</v>
      </c>
      <c r="W46" s="1" t="s">
        <v>140</v>
      </c>
      <c r="X46" s="6" t="s">
        <v>139</v>
      </c>
      <c r="Y46" s="127">
        <f>SUM(Z46:AJ46)</f>
        <v>0</v>
      </c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9" t="s">
        <v>2</v>
      </c>
      <c r="AL46" s="129" t="s">
        <v>2</v>
      </c>
      <c r="AM46" s="129" t="s">
        <v>2</v>
      </c>
      <c r="AN46" s="129" t="s">
        <v>2</v>
      </c>
      <c r="AO46" s="129" t="s">
        <v>2</v>
      </c>
      <c r="AP46" s="94"/>
      <c r="AQ46" s="129" t="s">
        <v>2</v>
      </c>
      <c r="AR46" s="94"/>
      <c r="AS46" s="129" t="s">
        <v>2</v>
      </c>
      <c r="AT46" s="129" t="s">
        <v>2</v>
      </c>
      <c r="AU46" s="94"/>
      <c r="AV46" s="129" t="s">
        <v>2</v>
      </c>
      <c r="AW46" s="94"/>
      <c r="AX46" s="129" t="s">
        <v>2</v>
      </c>
    </row>
    <row r="47" spans="4:50" ht="13.5" customHeight="1">
      <c r="D47" s="139"/>
      <c r="E47" s="137"/>
      <c r="F47" s="130"/>
      <c r="G47" s="130"/>
      <c r="H47" s="101"/>
      <c r="I47" s="128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30"/>
      <c r="V47" s="130"/>
      <c r="W47" s="101"/>
      <c r="X47" s="101"/>
      <c r="Y47" s="128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30"/>
      <c r="AL47" s="130"/>
      <c r="AM47" s="130"/>
      <c r="AN47" s="130"/>
      <c r="AO47" s="130"/>
      <c r="AP47" s="94"/>
      <c r="AQ47" s="130"/>
      <c r="AR47" s="94"/>
      <c r="AS47" s="130"/>
      <c r="AT47" s="130"/>
      <c r="AU47" s="94"/>
      <c r="AV47" s="130"/>
      <c r="AW47" s="94"/>
      <c r="AX47" s="130"/>
    </row>
    <row r="48" spans="4:50" ht="24">
      <c r="D48" s="8" t="s">
        <v>80</v>
      </c>
      <c r="E48" s="38" t="s">
        <v>106</v>
      </c>
      <c r="F48" s="1" t="s">
        <v>2</v>
      </c>
      <c r="G48" s="1" t="s">
        <v>2</v>
      </c>
      <c r="H48" s="1" t="s">
        <v>2</v>
      </c>
      <c r="I48" s="92">
        <f aca="true" t="shared" si="25" ref="I48:I55">SUM(J48:T48)</f>
        <v>0</v>
      </c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" t="s">
        <v>2</v>
      </c>
      <c r="V48" s="1" t="s">
        <v>2</v>
      </c>
      <c r="W48" s="1" t="s">
        <v>2</v>
      </c>
      <c r="X48" s="1" t="s">
        <v>2</v>
      </c>
      <c r="Y48" s="92">
        <f aca="true" t="shared" si="26" ref="Y48:Y55">SUM(Z48:AJ48)</f>
        <v>0</v>
      </c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" t="s">
        <v>2</v>
      </c>
      <c r="AL48" s="1" t="s">
        <v>2</v>
      </c>
      <c r="AM48" s="1" t="s">
        <v>2</v>
      </c>
      <c r="AN48" s="1" t="s">
        <v>2</v>
      </c>
      <c r="AO48" s="1" t="s">
        <v>2</v>
      </c>
      <c r="AP48" s="94"/>
      <c r="AQ48" s="1" t="s">
        <v>2</v>
      </c>
      <c r="AR48" s="94"/>
      <c r="AS48" s="1" t="s">
        <v>2</v>
      </c>
      <c r="AT48" s="1" t="s">
        <v>2</v>
      </c>
      <c r="AU48" s="94"/>
      <c r="AV48" s="1" t="s">
        <v>2</v>
      </c>
      <c r="AW48" s="94"/>
      <c r="AX48" s="1" t="s">
        <v>2</v>
      </c>
    </row>
    <row r="49" spans="4:50" ht="12">
      <c r="D49" s="8" t="s">
        <v>81</v>
      </c>
      <c r="E49" s="38" t="s">
        <v>107</v>
      </c>
      <c r="F49" s="1" t="s">
        <v>2</v>
      </c>
      <c r="G49" s="1" t="s">
        <v>2</v>
      </c>
      <c r="H49" s="1" t="s">
        <v>2</v>
      </c>
      <c r="I49" s="92">
        <f t="shared" si="25"/>
        <v>0</v>
      </c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" t="s">
        <v>2</v>
      </c>
      <c r="V49" s="1" t="s">
        <v>2</v>
      </c>
      <c r="W49" s="1" t="s">
        <v>2</v>
      </c>
      <c r="X49" s="1" t="s">
        <v>2</v>
      </c>
      <c r="Y49" s="92">
        <f t="shared" si="26"/>
        <v>0</v>
      </c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" t="s">
        <v>2</v>
      </c>
      <c r="AL49" s="1" t="s">
        <v>2</v>
      </c>
      <c r="AM49" s="1" t="s">
        <v>2</v>
      </c>
      <c r="AN49" s="1" t="s">
        <v>2</v>
      </c>
      <c r="AO49" s="1" t="s">
        <v>2</v>
      </c>
      <c r="AP49" s="94"/>
      <c r="AQ49" s="1" t="s">
        <v>2</v>
      </c>
      <c r="AR49" s="94"/>
      <c r="AS49" s="1" t="s">
        <v>2</v>
      </c>
      <c r="AT49" s="1" t="s">
        <v>2</v>
      </c>
      <c r="AU49" s="94"/>
      <c r="AV49" s="1" t="s">
        <v>2</v>
      </c>
      <c r="AW49" s="94"/>
      <c r="AX49" s="1" t="s">
        <v>2</v>
      </c>
    </row>
    <row r="50" spans="4:50" ht="12">
      <c r="D50" s="8" t="s">
        <v>173</v>
      </c>
      <c r="E50" s="38" t="s">
        <v>108</v>
      </c>
      <c r="F50" s="1" t="s">
        <v>2</v>
      </c>
      <c r="G50" s="1" t="s">
        <v>2</v>
      </c>
      <c r="H50" s="1" t="s">
        <v>2</v>
      </c>
      <c r="I50" s="92">
        <f t="shared" si="25"/>
        <v>353.1</v>
      </c>
      <c r="J50" s="103">
        <v>190.5</v>
      </c>
      <c r="K50" s="103">
        <v>162.6</v>
      </c>
      <c r="L50" s="103"/>
      <c r="M50" s="103"/>
      <c r="N50" s="103"/>
      <c r="O50" s="103"/>
      <c r="P50" s="103"/>
      <c r="Q50" s="103"/>
      <c r="R50" s="103"/>
      <c r="S50" s="103"/>
      <c r="T50" s="103"/>
      <c r="U50" s="1" t="s">
        <v>2</v>
      </c>
      <c r="V50" s="1" t="s">
        <v>2</v>
      </c>
      <c r="W50" s="1">
        <v>1.25</v>
      </c>
      <c r="X50" s="1"/>
      <c r="Y50" s="92">
        <f t="shared" si="26"/>
        <v>353</v>
      </c>
      <c r="Z50" s="103">
        <v>190.4</v>
      </c>
      <c r="AA50" s="103">
        <v>162.6</v>
      </c>
      <c r="AB50" s="103"/>
      <c r="AC50" s="103"/>
      <c r="AD50" s="103"/>
      <c r="AE50" s="103"/>
      <c r="AF50" s="103"/>
      <c r="AG50" s="103"/>
      <c r="AH50" s="103"/>
      <c r="AI50" s="103"/>
      <c r="AJ50" s="103"/>
      <c r="AK50" s="1" t="s">
        <v>2</v>
      </c>
      <c r="AL50" s="1" t="s">
        <v>2</v>
      </c>
      <c r="AM50" s="1" t="s">
        <v>2</v>
      </c>
      <c r="AN50" s="1" t="s">
        <v>2</v>
      </c>
      <c r="AO50" s="1" t="s">
        <v>2</v>
      </c>
      <c r="AP50" s="94">
        <v>301</v>
      </c>
      <c r="AQ50" s="1" t="s">
        <v>2</v>
      </c>
      <c r="AR50" s="94">
        <v>138.4</v>
      </c>
      <c r="AS50" s="1" t="s">
        <v>2</v>
      </c>
      <c r="AT50" s="1" t="s">
        <v>2</v>
      </c>
      <c r="AU50" s="94">
        <v>162.6</v>
      </c>
      <c r="AV50" s="1" t="s">
        <v>2</v>
      </c>
      <c r="AW50" s="94"/>
      <c r="AX50" s="1" t="s">
        <v>2</v>
      </c>
    </row>
    <row r="51" spans="4:50" ht="12.75">
      <c r="D51" s="40" t="s">
        <v>23</v>
      </c>
      <c r="E51" s="38"/>
      <c r="F51" s="1"/>
      <c r="G51" s="1"/>
      <c r="H51" s="1"/>
      <c r="I51" s="92">
        <f t="shared" si="25"/>
        <v>0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"/>
      <c r="V51" s="1"/>
      <c r="W51" s="1"/>
      <c r="X51" s="1"/>
      <c r="Y51" s="92">
        <f t="shared" si="26"/>
        <v>0</v>
      </c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"/>
      <c r="AL51" s="1"/>
      <c r="AM51" s="1"/>
      <c r="AN51" s="1"/>
      <c r="AO51" s="1"/>
      <c r="AP51" s="94"/>
      <c r="AQ51" s="1"/>
      <c r="AR51" s="94"/>
      <c r="AS51" s="1"/>
      <c r="AT51" s="1"/>
      <c r="AU51" s="94"/>
      <c r="AV51" s="1"/>
      <c r="AW51" s="94"/>
      <c r="AX51" s="1"/>
    </row>
    <row r="52" spans="4:50" ht="12">
      <c r="D52" s="8" t="s">
        <v>88</v>
      </c>
      <c r="E52" s="38"/>
      <c r="F52" s="1"/>
      <c r="G52" s="1"/>
      <c r="H52" s="1"/>
      <c r="I52" s="92">
        <f t="shared" si="25"/>
        <v>0</v>
      </c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"/>
      <c r="V52" s="1"/>
      <c r="W52" s="1"/>
      <c r="X52" s="1"/>
      <c r="Y52" s="92">
        <f t="shared" si="26"/>
        <v>0</v>
      </c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"/>
      <c r="AL52" s="1"/>
      <c r="AM52" s="1"/>
      <c r="AN52" s="1"/>
      <c r="AO52" s="1"/>
      <c r="AP52" s="94"/>
      <c r="AQ52" s="1"/>
      <c r="AR52" s="94"/>
      <c r="AS52" s="1"/>
      <c r="AT52" s="1"/>
      <c r="AU52" s="94"/>
      <c r="AV52" s="1"/>
      <c r="AW52" s="94"/>
      <c r="AX52" s="1"/>
    </row>
    <row r="53" spans="4:50" ht="12">
      <c r="D53" s="8" t="s">
        <v>88</v>
      </c>
      <c r="E53" s="38"/>
      <c r="F53" s="1"/>
      <c r="G53" s="1"/>
      <c r="H53" s="1"/>
      <c r="I53" s="92">
        <f t="shared" si="25"/>
        <v>0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"/>
      <c r="V53" s="1"/>
      <c r="W53" s="1"/>
      <c r="X53" s="1"/>
      <c r="Y53" s="92">
        <f t="shared" si="26"/>
        <v>0</v>
      </c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"/>
      <c r="AL53" s="1"/>
      <c r="AM53" s="1"/>
      <c r="AN53" s="1"/>
      <c r="AO53" s="1"/>
      <c r="AP53" s="94"/>
      <c r="AQ53" s="1"/>
      <c r="AR53" s="94"/>
      <c r="AS53" s="1"/>
      <c r="AT53" s="1"/>
      <c r="AU53" s="94"/>
      <c r="AV53" s="1"/>
      <c r="AW53" s="94"/>
      <c r="AX53" s="1"/>
    </row>
    <row r="54" spans="4:50" ht="60">
      <c r="D54" s="68" t="s">
        <v>89</v>
      </c>
      <c r="E54" s="38" t="s">
        <v>109</v>
      </c>
      <c r="F54" s="1" t="s">
        <v>2</v>
      </c>
      <c r="G54" s="1" t="s">
        <v>2</v>
      </c>
      <c r="H54" s="1" t="s">
        <v>2</v>
      </c>
      <c r="I54" s="92">
        <f t="shared" si="25"/>
        <v>16305.3</v>
      </c>
      <c r="J54" s="102">
        <v>2462.5</v>
      </c>
      <c r="K54" s="102"/>
      <c r="L54" s="102"/>
      <c r="M54" s="102"/>
      <c r="N54" s="102"/>
      <c r="O54" s="102"/>
      <c r="P54" s="102"/>
      <c r="Q54" s="102">
        <v>1465.7</v>
      </c>
      <c r="R54" s="102">
        <v>4604.6</v>
      </c>
      <c r="S54" s="102"/>
      <c r="T54" s="102">
        <v>7772.5</v>
      </c>
      <c r="U54" s="1" t="s">
        <v>2</v>
      </c>
      <c r="V54" s="1" t="s">
        <v>2</v>
      </c>
      <c r="W54" s="1" t="s">
        <v>2</v>
      </c>
      <c r="X54" s="1" t="s">
        <v>2</v>
      </c>
      <c r="Y54" s="92">
        <f t="shared" si="26"/>
        <v>15327.900000000001</v>
      </c>
      <c r="Z54" s="102">
        <v>2462</v>
      </c>
      <c r="AA54" s="102"/>
      <c r="AB54" s="102"/>
      <c r="AC54" s="102"/>
      <c r="AD54" s="102"/>
      <c r="AE54" s="102"/>
      <c r="AF54" s="102"/>
      <c r="AG54" s="102">
        <v>1465.7</v>
      </c>
      <c r="AH54" s="102">
        <v>4604.5</v>
      </c>
      <c r="AI54" s="102"/>
      <c r="AJ54" s="102">
        <v>6795.7</v>
      </c>
      <c r="AK54" s="1" t="s">
        <v>2</v>
      </c>
      <c r="AL54" s="1" t="s">
        <v>2</v>
      </c>
      <c r="AM54" s="1" t="s">
        <v>2</v>
      </c>
      <c r="AN54" s="1" t="s">
        <v>2</v>
      </c>
      <c r="AO54" s="1" t="s">
        <v>2</v>
      </c>
      <c r="AP54" s="16">
        <v>8910.3</v>
      </c>
      <c r="AQ54" s="1" t="s">
        <v>2</v>
      </c>
      <c r="AR54" s="16">
        <v>2287.4</v>
      </c>
      <c r="AS54" s="1" t="s">
        <v>2</v>
      </c>
      <c r="AT54" s="1" t="s">
        <v>2</v>
      </c>
      <c r="AU54" s="16"/>
      <c r="AV54" s="1" t="s">
        <v>2</v>
      </c>
      <c r="AW54" s="16"/>
      <c r="AX54" s="1" t="s">
        <v>2</v>
      </c>
    </row>
    <row r="55" spans="4:50" ht="48" customHeight="1">
      <c r="D55" s="68" t="s">
        <v>82</v>
      </c>
      <c r="E55" s="38" t="s">
        <v>110</v>
      </c>
      <c r="F55" s="1" t="s">
        <v>2</v>
      </c>
      <c r="G55" s="1" t="s">
        <v>2</v>
      </c>
      <c r="H55" s="1" t="s">
        <v>2</v>
      </c>
      <c r="I55" s="92">
        <f t="shared" si="25"/>
        <v>33463</v>
      </c>
      <c r="J55" s="102"/>
      <c r="K55" s="102">
        <v>17.3</v>
      </c>
      <c r="L55" s="102"/>
      <c r="M55" s="102"/>
      <c r="N55" s="102"/>
      <c r="O55" s="102"/>
      <c r="P55" s="102">
        <v>22214.8</v>
      </c>
      <c r="Q55" s="102"/>
      <c r="R55" s="102">
        <v>1446.8</v>
      </c>
      <c r="S55" s="102"/>
      <c r="T55" s="102">
        <v>9784.1</v>
      </c>
      <c r="U55" s="1" t="s">
        <v>2</v>
      </c>
      <c r="V55" s="1" t="s">
        <v>2</v>
      </c>
      <c r="W55" s="1" t="s">
        <v>2</v>
      </c>
      <c r="X55" s="1" t="s">
        <v>2</v>
      </c>
      <c r="Y55" s="92">
        <f t="shared" si="26"/>
        <v>33449.1</v>
      </c>
      <c r="Z55" s="102"/>
      <c r="AA55" s="102">
        <v>17.3</v>
      </c>
      <c r="AB55" s="102"/>
      <c r="AC55" s="102"/>
      <c r="AD55" s="102"/>
      <c r="AE55" s="102"/>
      <c r="AF55" s="102">
        <v>22214.8</v>
      </c>
      <c r="AG55" s="102"/>
      <c r="AH55" s="102">
        <v>1446.7</v>
      </c>
      <c r="AI55" s="102"/>
      <c r="AJ55" s="102">
        <v>9770.3</v>
      </c>
      <c r="AK55" s="1" t="s">
        <v>2</v>
      </c>
      <c r="AL55" s="1" t="s">
        <v>2</v>
      </c>
      <c r="AM55" s="1" t="s">
        <v>2</v>
      </c>
      <c r="AN55" s="1" t="s">
        <v>2</v>
      </c>
      <c r="AO55" s="1" t="s">
        <v>2</v>
      </c>
      <c r="AP55" s="16">
        <v>29719.4</v>
      </c>
      <c r="AQ55" s="1" t="s">
        <v>2</v>
      </c>
      <c r="AR55" s="16"/>
      <c r="AS55" s="1" t="s">
        <v>2</v>
      </c>
      <c r="AT55" s="1" t="s">
        <v>2</v>
      </c>
      <c r="AU55" s="16"/>
      <c r="AV55" s="1" t="s">
        <v>2</v>
      </c>
      <c r="AW55" s="16"/>
      <c r="AX55" s="1" t="s">
        <v>2</v>
      </c>
    </row>
    <row r="56" spans="4:50" ht="36">
      <c r="D56" s="5" t="s">
        <v>123</v>
      </c>
      <c r="E56" s="38" t="s">
        <v>111</v>
      </c>
      <c r="F56" s="1" t="s">
        <v>2</v>
      </c>
      <c r="G56" s="1" t="s">
        <v>2</v>
      </c>
      <c r="H56" s="1" t="s">
        <v>2</v>
      </c>
      <c r="I56" s="92">
        <f>I57+I58</f>
        <v>25900</v>
      </c>
      <c r="J56" s="92">
        <f aca="true" t="shared" si="27" ref="J56:T56">J57+J58</f>
        <v>0</v>
      </c>
      <c r="K56" s="92">
        <f t="shared" si="27"/>
        <v>0</v>
      </c>
      <c r="L56" s="92">
        <f t="shared" si="27"/>
        <v>0</v>
      </c>
      <c r="M56" s="92">
        <f t="shared" si="27"/>
        <v>0</v>
      </c>
      <c r="N56" s="92">
        <f t="shared" si="27"/>
        <v>0</v>
      </c>
      <c r="O56" s="92">
        <f t="shared" si="27"/>
        <v>0</v>
      </c>
      <c r="P56" s="92">
        <f t="shared" si="27"/>
        <v>0</v>
      </c>
      <c r="Q56" s="92">
        <f t="shared" si="27"/>
        <v>18256.4</v>
      </c>
      <c r="R56" s="92">
        <f t="shared" si="27"/>
        <v>0</v>
      </c>
      <c r="S56" s="92">
        <f t="shared" si="27"/>
        <v>0</v>
      </c>
      <c r="T56" s="92">
        <f t="shared" si="27"/>
        <v>7643.6</v>
      </c>
      <c r="U56" s="1" t="s">
        <v>2</v>
      </c>
      <c r="V56" s="1" t="s">
        <v>2</v>
      </c>
      <c r="W56" s="1" t="s">
        <v>2</v>
      </c>
      <c r="X56" s="1" t="s">
        <v>2</v>
      </c>
      <c r="Y56" s="92">
        <f aca="true" t="shared" si="28" ref="Y56:AJ56">Y57+Y58</f>
        <v>11983.5</v>
      </c>
      <c r="Z56" s="92">
        <f t="shared" si="28"/>
        <v>0</v>
      </c>
      <c r="AA56" s="92">
        <f t="shared" si="28"/>
        <v>0</v>
      </c>
      <c r="AB56" s="92">
        <f t="shared" si="28"/>
        <v>0</v>
      </c>
      <c r="AC56" s="92">
        <f t="shared" si="28"/>
        <v>0</v>
      </c>
      <c r="AD56" s="92">
        <f t="shared" si="28"/>
        <v>0</v>
      </c>
      <c r="AE56" s="92">
        <f t="shared" si="28"/>
        <v>0</v>
      </c>
      <c r="AF56" s="92">
        <f t="shared" si="28"/>
        <v>0</v>
      </c>
      <c r="AG56" s="92">
        <f t="shared" si="28"/>
        <v>11607.7</v>
      </c>
      <c r="AH56" s="92">
        <f t="shared" si="28"/>
        <v>0</v>
      </c>
      <c r="AI56" s="92">
        <f t="shared" si="28"/>
        <v>0</v>
      </c>
      <c r="AJ56" s="92">
        <f t="shared" si="28"/>
        <v>375.8</v>
      </c>
      <c r="AK56" s="1" t="s">
        <v>2</v>
      </c>
      <c r="AL56" s="1" t="s">
        <v>2</v>
      </c>
      <c r="AM56" s="1" t="s">
        <v>2</v>
      </c>
      <c r="AN56" s="1" t="s">
        <v>2</v>
      </c>
      <c r="AO56" s="1" t="s">
        <v>2</v>
      </c>
      <c r="AP56" s="94">
        <v>11638.5</v>
      </c>
      <c r="AQ56" s="1" t="s">
        <v>2</v>
      </c>
      <c r="AR56" s="94">
        <f>AR57+AR58</f>
        <v>0</v>
      </c>
      <c r="AS56" s="1" t="s">
        <v>2</v>
      </c>
      <c r="AT56" s="1" t="s">
        <v>2</v>
      </c>
      <c r="AU56" s="94">
        <f>AU57+AU58</f>
        <v>0</v>
      </c>
      <c r="AV56" s="1" t="s">
        <v>2</v>
      </c>
      <c r="AW56" s="94">
        <f>AW57+AW58</f>
        <v>0</v>
      </c>
      <c r="AX56" s="1" t="s">
        <v>2</v>
      </c>
    </row>
    <row r="57" spans="4:50" ht="36">
      <c r="D57" s="3" t="s">
        <v>92</v>
      </c>
      <c r="E57" s="38" t="s">
        <v>112</v>
      </c>
      <c r="F57" s="1" t="s">
        <v>2</v>
      </c>
      <c r="G57" s="1" t="s">
        <v>2</v>
      </c>
      <c r="H57" s="1" t="s">
        <v>2</v>
      </c>
      <c r="I57" s="92">
        <f>SUM(J57:T57)</f>
        <v>0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" t="s">
        <v>2</v>
      </c>
      <c r="V57" s="1" t="s">
        <v>2</v>
      </c>
      <c r="W57" s="1" t="s">
        <v>2</v>
      </c>
      <c r="X57" s="1" t="s">
        <v>2</v>
      </c>
      <c r="Y57" s="92">
        <f>SUM(Z57:AJ57)</f>
        <v>0</v>
      </c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" t="s">
        <v>2</v>
      </c>
      <c r="AL57" s="1" t="s">
        <v>2</v>
      </c>
      <c r="AM57" s="1" t="s">
        <v>2</v>
      </c>
      <c r="AN57" s="1" t="s">
        <v>2</v>
      </c>
      <c r="AO57" s="1" t="s">
        <v>2</v>
      </c>
      <c r="AP57" s="16"/>
      <c r="AQ57" s="1" t="s">
        <v>2</v>
      </c>
      <c r="AR57" s="16"/>
      <c r="AS57" s="1" t="s">
        <v>2</v>
      </c>
      <c r="AT57" s="1" t="s">
        <v>2</v>
      </c>
      <c r="AU57" s="16"/>
      <c r="AV57" s="1" t="s">
        <v>2</v>
      </c>
      <c r="AW57" s="16"/>
      <c r="AX57" s="1" t="s">
        <v>2</v>
      </c>
    </row>
    <row r="58" spans="4:50" ht="24">
      <c r="D58" s="3" t="s">
        <v>93</v>
      </c>
      <c r="E58" s="38" t="s">
        <v>113</v>
      </c>
      <c r="F58" s="1" t="s">
        <v>2</v>
      </c>
      <c r="G58" s="1" t="s">
        <v>2</v>
      </c>
      <c r="H58" s="1" t="s">
        <v>2</v>
      </c>
      <c r="I58" s="92">
        <f>SUM(J58:T58)</f>
        <v>25900</v>
      </c>
      <c r="J58" s="102"/>
      <c r="K58" s="102"/>
      <c r="L58" s="102"/>
      <c r="M58" s="102"/>
      <c r="N58" s="102"/>
      <c r="O58" s="102"/>
      <c r="P58" s="102"/>
      <c r="Q58" s="102">
        <v>18256.4</v>
      </c>
      <c r="R58" s="102"/>
      <c r="S58" s="102"/>
      <c r="T58" s="102">
        <v>7643.6</v>
      </c>
      <c r="U58" s="1" t="s">
        <v>2</v>
      </c>
      <c r="V58" s="1" t="s">
        <v>2</v>
      </c>
      <c r="W58" s="1" t="s">
        <v>2</v>
      </c>
      <c r="X58" s="1" t="s">
        <v>2</v>
      </c>
      <c r="Y58" s="92">
        <f>SUM(Z58:AJ58)</f>
        <v>11983.5</v>
      </c>
      <c r="Z58" s="102"/>
      <c r="AA58" s="102"/>
      <c r="AB58" s="102"/>
      <c r="AC58" s="102"/>
      <c r="AD58" s="102"/>
      <c r="AE58" s="102"/>
      <c r="AF58" s="102"/>
      <c r="AG58" s="102">
        <v>11607.7</v>
      </c>
      <c r="AH58" s="102"/>
      <c r="AI58" s="102"/>
      <c r="AJ58" s="102">
        <v>375.8</v>
      </c>
      <c r="AK58" s="1" t="s">
        <v>2</v>
      </c>
      <c r="AL58" s="1" t="s">
        <v>2</v>
      </c>
      <c r="AM58" s="1" t="s">
        <v>2</v>
      </c>
      <c r="AN58" s="1" t="s">
        <v>2</v>
      </c>
      <c r="AO58" s="1" t="s">
        <v>2</v>
      </c>
      <c r="AP58" s="16">
        <v>11653.2</v>
      </c>
      <c r="AQ58" s="1" t="s">
        <v>2</v>
      </c>
      <c r="AR58" s="16"/>
      <c r="AS58" s="1" t="s">
        <v>2</v>
      </c>
      <c r="AT58" s="1" t="s">
        <v>2</v>
      </c>
      <c r="AU58" s="16"/>
      <c r="AV58" s="1" t="s">
        <v>2</v>
      </c>
      <c r="AW58" s="16"/>
      <c r="AX58" s="1" t="s">
        <v>2</v>
      </c>
    </row>
    <row r="59" spans="4:50" ht="53.25" customHeight="1">
      <c r="D59" s="15" t="s">
        <v>146</v>
      </c>
      <c r="E59" s="38" t="s">
        <v>114</v>
      </c>
      <c r="F59" s="1" t="s">
        <v>2</v>
      </c>
      <c r="G59" s="1" t="s">
        <v>2</v>
      </c>
      <c r="H59" s="1" t="s">
        <v>2</v>
      </c>
      <c r="I59" s="92">
        <f>SUM(J59:T59)</f>
        <v>3905.7999999999997</v>
      </c>
      <c r="J59" s="102"/>
      <c r="K59" s="102">
        <v>507.4</v>
      </c>
      <c r="L59" s="102"/>
      <c r="M59" s="102"/>
      <c r="N59" s="102"/>
      <c r="O59" s="102"/>
      <c r="P59" s="102"/>
      <c r="Q59" s="102"/>
      <c r="R59" s="102">
        <v>713.2</v>
      </c>
      <c r="S59" s="102"/>
      <c r="T59" s="102">
        <v>2685.2</v>
      </c>
      <c r="U59" s="1" t="s">
        <v>2</v>
      </c>
      <c r="V59" s="1" t="s">
        <v>2</v>
      </c>
      <c r="W59" s="1" t="s">
        <v>2</v>
      </c>
      <c r="X59" s="1" t="s">
        <v>2</v>
      </c>
      <c r="Y59" s="92">
        <f>SUM(Z59:AJ59)</f>
        <v>3318.6</v>
      </c>
      <c r="Z59" s="102"/>
      <c r="AA59" s="102">
        <v>281.4</v>
      </c>
      <c r="AB59" s="102"/>
      <c r="AC59" s="102"/>
      <c r="AD59" s="102"/>
      <c r="AE59" s="102"/>
      <c r="AF59" s="102"/>
      <c r="AG59" s="102"/>
      <c r="AH59" s="102">
        <v>713.2</v>
      </c>
      <c r="AI59" s="102"/>
      <c r="AJ59" s="102">
        <v>2324</v>
      </c>
      <c r="AK59" s="1" t="s">
        <v>2</v>
      </c>
      <c r="AL59" s="1" t="s">
        <v>2</v>
      </c>
      <c r="AM59" s="1" t="s">
        <v>2</v>
      </c>
      <c r="AN59" s="1" t="s">
        <v>2</v>
      </c>
      <c r="AO59" s="1" t="s">
        <v>2</v>
      </c>
      <c r="AP59" s="16">
        <v>2654</v>
      </c>
      <c r="AQ59" s="1" t="s">
        <v>2</v>
      </c>
      <c r="AR59" s="16">
        <v>0</v>
      </c>
      <c r="AS59" s="1" t="s">
        <v>2</v>
      </c>
      <c r="AT59" s="1" t="s">
        <v>2</v>
      </c>
      <c r="AU59" s="16">
        <v>281.2</v>
      </c>
      <c r="AV59" s="1" t="s">
        <v>2</v>
      </c>
      <c r="AW59" s="16"/>
      <c r="AX59" s="1" t="s">
        <v>2</v>
      </c>
    </row>
    <row r="60" spans="4:50" ht="33.75" customHeight="1">
      <c r="D60" s="41" t="s">
        <v>166</v>
      </c>
      <c r="E60" s="38" t="s">
        <v>115</v>
      </c>
      <c r="F60" s="1" t="s">
        <v>2</v>
      </c>
      <c r="G60" s="1" t="s">
        <v>2</v>
      </c>
      <c r="H60" s="1" t="s">
        <v>2</v>
      </c>
      <c r="I60" s="95">
        <f>I15+I56+I59</f>
        <v>134452</v>
      </c>
      <c r="J60" s="95">
        <f aca="true" t="shared" si="29" ref="J60:T60">J15+J56+J59</f>
        <v>44324.4</v>
      </c>
      <c r="K60" s="95">
        <f t="shared" si="29"/>
        <v>4842.9</v>
      </c>
      <c r="L60" s="95">
        <f t="shared" si="29"/>
        <v>0</v>
      </c>
      <c r="M60" s="95">
        <f t="shared" si="29"/>
        <v>54.1</v>
      </c>
      <c r="N60" s="95">
        <f t="shared" si="29"/>
        <v>4395.6</v>
      </c>
      <c r="O60" s="95">
        <f t="shared" si="29"/>
        <v>0</v>
      </c>
      <c r="P60" s="95">
        <f t="shared" si="29"/>
        <v>23241.7</v>
      </c>
      <c r="Q60" s="95">
        <f t="shared" si="29"/>
        <v>19722.100000000002</v>
      </c>
      <c r="R60" s="95">
        <f t="shared" si="29"/>
        <v>7316.1</v>
      </c>
      <c r="S60" s="95">
        <f t="shared" si="29"/>
        <v>0</v>
      </c>
      <c r="T60" s="95">
        <f t="shared" si="29"/>
        <v>30555.100000000002</v>
      </c>
      <c r="U60" s="1" t="s">
        <v>2</v>
      </c>
      <c r="V60" s="1" t="s">
        <v>2</v>
      </c>
      <c r="W60" s="1" t="s">
        <v>2</v>
      </c>
      <c r="X60" s="1" t="s">
        <v>2</v>
      </c>
      <c r="Y60" s="95">
        <f aca="true" t="shared" si="30" ref="Y60:AJ60">Y15+Y56+Y59</f>
        <v>118916.4</v>
      </c>
      <c r="Z60" s="95">
        <f t="shared" si="30"/>
        <v>44322.2</v>
      </c>
      <c r="AA60" s="95">
        <f t="shared" si="30"/>
        <v>4616.4</v>
      </c>
      <c r="AB60" s="95">
        <f t="shared" si="30"/>
        <v>0</v>
      </c>
      <c r="AC60" s="95">
        <f t="shared" si="30"/>
        <v>54.1</v>
      </c>
      <c r="AD60" s="95">
        <f t="shared" si="30"/>
        <v>4395.6</v>
      </c>
      <c r="AE60" s="95">
        <f t="shared" si="30"/>
        <v>0</v>
      </c>
      <c r="AF60" s="95">
        <f t="shared" si="30"/>
        <v>23241.6</v>
      </c>
      <c r="AG60" s="95">
        <f t="shared" si="30"/>
        <v>13073.400000000001</v>
      </c>
      <c r="AH60" s="95">
        <f t="shared" si="30"/>
        <v>7315.9</v>
      </c>
      <c r="AI60" s="95">
        <f t="shared" si="30"/>
        <v>0</v>
      </c>
      <c r="AJ60" s="95">
        <f t="shared" si="30"/>
        <v>21897.2</v>
      </c>
      <c r="AK60" s="1" t="s">
        <v>2</v>
      </c>
      <c r="AL60" s="1" t="s">
        <v>2</v>
      </c>
      <c r="AM60" s="1" t="s">
        <v>2</v>
      </c>
      <c r="AN60" s="1" t="s">
        <v>2</v>
      </c>
      <c r="AO60" s="1" t="s">
        <v>2</v>
      </c>
      <c r="AP60" s="94">
        <f>AP15+AP56+AP59</f>
        <v>102236.70000000001</v>
      </c>
      <c r="AQ60" s="1" t="s">
        <v>2</v>
      </c>
      <c r="AR60" s="94">
        <f>AR15+AR56+AR59</f>
        <v>42182.5</v>
      </c>
      <c r="AS60" s="1" t="s">
        <v>2</v>
      </c>
      <c r="AT60" s="1" t="s">
        <v>2</v>
      </c>
      <c r="AU60" s="94">
        <f>AU15+AU56+AU59</f>
        <v>3843.3999999999996</v>
      </c>
      <c r="AV60" s="1" t="s">
        <v>2</v>
      </c>
      <c r="AW60" s="94">
        <f>AW15+AW56+AW59</f>
        <v>0</v>
      </c>
      <c r="AX60" s="1" t="s">
        <v>2</v>
      </c>
    </row>
    <row r="61" spans="4:50" ht="24">
      <c r="D61" s="2" t="s">
        <v>129</v>
      </c>
      <c r="E61" s="38" t="s">
        <v>116</v>
      </c>
      <c r="F61" s="1" t="s">
        <v>2</v>
      </c>
      <c r="G61" s="1" t="s">
        <v>2</v>
      </c>
      <c r="H61" s="1" t="s">
        <v>2</v>
      </c>
      <c r="I61" s="95">
        <f>I18</f>
        <v>48945</v>
      </c>
      <c r="J61" s="95">
        <f aca="true" t="shared" si="31" ref="J61:T61">J18</f>
        <v>39524.7</v>
      </c>
      <c r="K61" s="95">
        <f t="shared" si="31"/>
        <v>3201.2999999999997</v>
      </c>
      <c r="L61" s="95">
        <f t="shared" si="31"/>
        <v>0</v>
      </c>
      <c r="M61" s="95">
        <f t="shared" si="31"/>
        <v>54.1</v>
      </c>
      <c r="N61" s="95">
        <f t="shared" si="31"/>
        <v>3864</v>
      </c>
      <c r="O61" s="95">
        <f t="shared" si="31"/>
        <v>0</v>
      </c>
      <c r="P61" s="95">
        <f t="shared" si="31"/>
        <v>0</v>
      </c>
      <c r="Q61" s="95">
        <f t="shared" si="31"/>
        <v>0</v>
      </c>
      <c r="R61" s="95">
        <f t="shared" si="31"/>
        <v>551.5</v>
      </c>
      <c r="S61" s="95">
        <f t="shared" si="31"/>
        <v>0</v>
      </c>
      <c r="T61" s="95">
        <f t="shared" si="31"/>
        <v>1749.4</v>
      </c>
      <c r="U61" s="1" t="s">
        <v>2</v>
      </c>
      <c r="V61" s="1" t="s">
        <v>2</v>
      </c>
      <c r="W61" s="1" t="s">
        <v>2</v>
      </c>
      <c r="X61" s="1" t="s">
        <v>2</v>
      </c>
      <c r="Y61" s="95">
        <f>Y18</f>
        <v>48945</v>
      </c>
      <c r="Z61" s="95">
        <f aca="true" t="shared" si="32" ref="Z61:AJ61">Z18</f>
        <v>39524.7</v>
      </c>
      <c r="AA61" s="95">
        <f t="shared" si="32"/>
        <v>3201.2999999999997</v>
      </c>
      <c r="AB61" s="95">
        <f t="shared" si="32"/>
        <v>0</v>
      </c>
      <c r="AC61" s="95">
        <f t="shared" si="32"/>
        <v>54.1</v>
      </c>
      <c r="AD61" s="95">
        <f t="shared" si="32"/>
        <v>3864</v>
      </c>
      <c r="AE61" s="95">
        <f t="shared" si="32"/>
        <v>0</v>
      </c>
      <c r="AF61" s="95">
        <f t="shared" si="32"/>
        <v>0</v>
      </c>
      <c r="AG61" s="95">
        <f t="shared" si="32"/>
        <v>0</v>
      </c>
      <c r="AH61" s="95">
        <f t="shared" si="32"/>
        <v>551.5</v>
      </c>
      <c r="AI61" s="95">
        <f t="shared" si="32"/>
        <v>0</v>
      </c>
      <c r="AJ61" s="95">
        <f t="shared" si="32"/>
        <v>1749.4</v>
      </c>
      <c r="AK61" s="1" t="s">
        <v>2</v>
      </c>
      <c r="AL61" s="1" t="s">
        <v>2</v>
      </c>
      <c r="AM61" s="1" t="s">
        <v>2</v>
      </c>
      <c r="AN61" s="1" t="s">
        <v>2</v>
      </c>
      <c r="AO61" s="1" t="s">
        <v>2</v>
      </c>
      <c r="AP61" s="94">
        <f>AP18</f>
        <v>47072.100000000006</v>
      </c>
      <c r="AQ61" s="1" t="s">
        <v>2</v>
      </c>
      <c r="AR61" s="94">
        <f>AR18</f>
        <v>39524.7</v>
      </c>
      <c r="AS61" s="1" t="s">
        <v>2</v>
      </c>
      <c r="AT61" s="1" t="s">
        <v>2</v>
      </c>
      <c r="AU61" s="94">
        <f>AU18</f>
        <v>3399.6</v>
      </c>
      <c r="AV61" s="1" t="s">
        <v>2</v>
      </c>
      <c r="AW61" s="94">
        <f>AW18</f>
        <v>0</v>
      </c>
      <c r="AX61" s="1" t="s">
        <v>2</v>
      </c>
    </row>
    <row r="62" spans="4:50" ht="34.5" customHeight="1">
      <c r="D62" s="2" t="s">
        <v>167</v>
      </c>
      <c r="E62" s="38"/>
      <c r="F62" s="1"/>
      <c r="G62" s="1"/>
      <c r="H62" s="1"/>
      <c r="I62" s="95">
        <f>I57</f>
        <v>0</v>
      </c>
      <c r="J62" s="95">
        <f aca="true" t="shared" si="33" ref="J62:T62">J57</f>
        <v>0</v>
      </c>
      <c r="K62" s="95">
        <f t="shared" si="33"/>
        <v>0</v>
      </c>
      <c r="L62" s="95">
        <f t="shared" si="33"/>
        <v>0</v>
      </c>
      <c r="M62" s="95">
        <f t="shared" si="33"/>
        <v>0</v>
      </c>
      <c r="N62" s="95">
        <f t="shared" si="33"/>
        <v>0</v>
      </c>
      <c r="O62" s="95">
        <f t="shared" si="33"/>
        <v>0</v>
      </c>
      <c r="P62" s="95">
        <f t="shared" si="33"/>
        <v>0</v>
      </c>
      <c r="Q62" s="95">
        <f t="shared" si="33"/>
        <v>0</v>
      </c>
      <c r="R62" s="95">
        <f t="shared" si="33"/>
        <v>0</v>
      </c>
      <c r="S62" s="95">
        <f t="shared" si="33"/>
        <v>0</v>
      </c>
      <c r="T62" s="95">
        <f t="shared" si="33"/>
        <v>0</v>
      </c>
      <c r="U62" s="1" t="s">
        <v>2</v>
      </c>
      <c r="V62" s="1" t="s">
        <v>2</v>
      </c>
      <c r="W62" s="1" t="s">
        <v>2</v>
      </c>
      <c r="X62" s="1" t="s">
        <v>2</v>
      </c>
      <c r="Y62" s="95">
        <f>Y57</f>
        <v>0</v>
      </c>
      <c r="Z62" s="95">
        <f aca="true" t="shared" si="34" ref="Z62:AJ62">Z57</f>
        <v>0</v>
      </c>
      <c r="AA62" s="95">
        <f t="shared" si="34"/>
        <v>0</v>
      </c>
      <c r="AB62" s="95">
        <f t="shared" si="34"/>
        <v>0</v>
      </c>
      <c r="AC62" s="95">
        <f t="shared" si="34"/>
        <v>0</v>
      </c>
      <c r="AD62" s="95">
        <f t="shared" si="34"/>
        <v>0</v>
      </c>
      <c r="AE62" s="95">
        <f t="shared" si="34"/>
        <v>0</v>
      </c>
      <c r="AF62" s="95">
        <f t="shared" si="34"/>
        <v>0</v>
      </c>
      <c r="AG62" s="95">
        <f t="shared" si="34"/>
        <v>0</v>
      </c>
      <c r="AH62" s="95">
        <f t="shared" si="34"/>
        <v>0</v>
      </c>
      <c r="AI62" s="95">
        <f t="shared" si="34"/>
        <v>0</v>
      </c>
      <c r="AJ62" s="95">
        <f t="shared" si="34"/>
        <v>0</v>
      </c>
      <c r="AK62" s="1" t="s">
        <v>2</v>
      </c>
      <c r="AL62" s="1" t="s">
        <v>2</v>
      </c>
      <c r="AM62" s="1" t="s">
        <v>2</v>
      </c>
      <c r="AN62" s="1" t="s">
        <v>2</v>
      </c>
      <c r="AO62" s="1" t="s">
        <v>2</v>
      </c>
      <c r="AP62" s="94">
        <f>AP57</f>
        <v>0</v>
      </c>
      <c r="AQ62" s="1"/>
      <c r="AR62" s="94">
        <f>AR57</f>
        <v>0</v>
      </c>
      <c r="AS62" s="1"/>
      <c r="AT62" s="1"/>
      <c r="AU62" s="94">
        <f>AU57</f>
        <v>0</v>
      </c>
      <c r="AV62" s="1"/>
      <c r="AW62" s="94">
        <f>AW57</f>
        <v>0</v>
      </c>
      <c r="AX62" s="1"/>
    </row>
    <row r="63" spans="4:50" ht="24">
      <c r="D63" s="2" t="s">
        <v>61</v>
      </c>
      <c r="E63" s="38" t="s">
        <v>117</v>
      </c>
      <c r="F63" s="1" t="s">
        <v>2</v>
      </c>
      <c r="G63" s="1" t="s">
        <v>2</v>
      </c>
      <c r="H63" s="1" t="s">
        <v>2</v>
      </c>
      <c r="I63" s="95">
        <f>I20+I58+I59+I54+I55</f>
        <v>85507</v>
      </c>
      <c r="J63" s="95">
        <f aca="true" t="shared" si="35" ref="J63:T63">J20+J58+J59+J54+J55</f>
        <v>4799.7</v>
      </c>
      <c r="K63" s="95">
        <f>K20+K58+K59+K54+K55</f>
        <v>1641.5999999999997</v>
      </c>
      <c r="L63" s="95">
        <f t="shared" si="35"/>
        <v>0</v>
      </c>
      <c r="M63" s="95">
        <f t="shared" si="35"/>
        <v>0</v>
      </c>
      <c r="N63" s="95">
        <f t="shared" si="35"/>
        <v>531.6</v>
      </c>
      <c r="O63" s="95">
        <f t="shared" si="35"/>
        <v>0</v>
      </c>
      <c r="P63" s="95">
        <f t="shared" si="35"/>
        <v>23241.7</v>
      </c>
      <c r="Q63" s="95">
        <f t="shared" si="35"/>
        <v>19722.100000000002</v>
      </c>
      <c r="R63" s="95">
        <f t="shared" si="35"/>
        <v>6764.6</v>
      </c>
      <c r="S63" s="95">
        <f t="shared" si="35"/>
        <v>0</v>
      </c>
      <c r="T63" s="95">
        <f t="shared" si="35"/>
        <v>28805.699999999997</v>
      </c>
      <c r="U63" s="1" t="s">
        <v>2</v>
      </c>
      <c r="V63" s="1" t="s">
        <v>2</v>
      </c>
      <c r="W63" s="1" t="s">
        <v>2</v>
      </c>
      <c r="X63" s="1" t="s">
        <v>2</v>
      </c>
      <c r="Y63" s="95">
        <f>Y20+Y58+Y59+Y54+Y55</f>
        <v>69971.4</v>
      </c>
      <c r="Z63" s="95">
        <f aca="true" t="shared" si="36" ref="Z63:AI63">Z20+Z58+Z59+Z54+Z55</f>
        <v>4797.5</v>
      </c>
      <c r="AA63" s="95">
        <f t="shared" si="36"/>
        <v>1415.0999999999997</v>
      </c>
      <c r="AB63" s="95">
        <f t="shared" si="36"/>
        <v>0</v>
      </c>
      <c r="AC63" s="95">
        <f t="shared" si="36"/>
        <v>0</v>
      </c>
      <c r="AD63" s="95">
        <f t="shared" si="36"/>
        <v>531.6</v>
      </c>
      <c r="AE63" s="95">
        <f t="shared" si="36"/>
        <v>0</v>
      </c>
      <c r="AF63" s="95">
        <f t="shared" si="36"/>
        <v>23241.6</v>
      </c>
      <c r="AG63" s="95">
        <f t="shared" si="36"/>
        <v>13073.400000000001</v>
      </c>
      <c r="AH63" s="95">
        <f t="shared" si="36"/>
        <v>6764.4</v>
      </c>
      <c r="AI63" s="95">
        <f t="shared" si="36"/>
        <v>0</v>
      </c>
      <c r="AJ63" s="95">
        <f>AJ20+AJ58+AJ59+AJ54+AJ55</f>
        <v>20147.8</v>
      </c>
      <c r="AK63" s="1" t="s">
        <v>2</v>
      </c>
      <c r="AL63" s="1" t="s">
        <v>2</v>
      </c>
      <c r="AM63" s="1" t="s">
        <v>2</v>
      </c>
      <c r="AN63" s="1" t="s">
        <v>2</v>
      </c>
      <c r="AO63" s="1" t="s">
        <v>2</v>
      </c>
      <c r="AP63" s="94">
        <f>AP20+AP58+AP59+AP54+AP55</f>
        <v>55179.3</v>
      </c>
      <c r="AQ63" s="1" t="s">
        <v>2</v>
      </c>
      <c r="AR63" s="94">
        <f>AR20+AR58+AR59+AR54+AR55</f>
        <v>2657.8</v>
      </c>
      <c r="AS63" s="1" t="s">
        <v>2</v>
      </c>
      <c r="AT63" s="1" t="s">
        <v>2</v>
      </c>
      <c r="AU63" s="94">
        <f>AU20+AU58+AU59+AU54+AU55</f>
        <v>443.79999999999995</v>
      </c>
      <c r="AV63" s="1" t="s">
        <v>2</v>
      </c>
      <c r="AW63" s="94">
        <f>AW20+AW58+AW59+AW54+AW55</f>
        <v>0</v>
      </c>
      <c r="AX63" s="1" t="s">
        <v>2</v>
      </c>
    </row>
    <row r="64" spans="4:50" ht="12">
      <c r="D64" s="42" t="s">
        <v>90</v>
      </c>
      <c r="E64" s="38"/>
      <c r="F64" s="1"/>
      <c r="G64" s="1"/>
      <c r="H64" s="1"/>
      <c r="I64" s="9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"/>
      <c r="V64" s="1"/>
      <c r="W64" s="1"/>
      <c r="X64" s="1"/>
      <c r="Y64" s="94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"/>
      <c r="AL64" s="1"/>
      <c r="AM64" s="1"/>
      <c r="AN64" s="1"/>
      <c r="AO64" s="1"/>
      <c r="AP64" s="16"/>
      <c r="AQ64" s="1"/>
      <c r="AR64" s="16"/>
      <c r="AS64" s="1"/>
      <c r="AT64" s="1"/>
      <c r="AU64" s="16"/>
      <c r="AV64" s="1"/>
      <c r="AW64" s="16"/>
      <c r="AX64" s="1"/>
    </row>
    <row r="65" spans="4:50" ht="36">
      <c r="D65" s="15" t="s">
        <v>145</v>
      </c>
      <c r="E65" s="38" t="s">
        <v>118</v>
      </c>
      <c r="F65" s="1" t="s">
        <v>2</v>
      </c>
      <c r="G65" s="1" t="s">
        <v>2</v>
      </c>
      <c r="H65" s="1" t="s">
        <v>2</v>
      </c>
      <c r="I65" s="92">
        <f>SUM(J65:T65)</f>
        <v>0</v>
      </c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" t="s">
        <v>2</v>
      </c>
      <c r="V65" s="1" t="s">
        <v>2</v>
      </c>
      <c r="W65" s="1" t="s">
        <v>2</v>
      </c>
      <c r="X65" s="1" t="s">
        <v>2</v>
      </c>
      <c r="Y65" s="92">
        <f>SUM(Z65:AJ65)</f>
        <v>0</v>
      </c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" t="s">
        <v>2</v>
      </c>
      <c r="AL65" s="1" t="s">
        <v>2</v>
      </c>
      <c r="AM65" s="1" t="s">
        <v>2</v>
      </c>
      <c r="AN65" s="1" t="s">
        <v>2</v>
      </c>
      <c r="AO65" s="1" t="s">
        <v>2</v>
      </c>
      <c r="AP65" s="16"/>
      <c r="AQ65" s="1" t="s">
        <v>2</v>
      </c>
      <c r="AR65" s="16"/>
      <c r="AS65" s="1" t="s">
        <v>2</v>
      </c>
      <c r="AT65" s="1" t="s">
        <v>2</v>
      </c>
      <c r="AU65" s="16"/>
      <c r="AV65" s="1" t="s">
        <v>2</v>
      </c>
      <c r="AW65" s="16"/>
      <c r="AX65" s="1" t="s">
        <v>2</v>
      </c>
    </row>
    <row r="66" spans="4:49" ht="12">
      <c r="D66" s="9"/>
      <c r="E66" s="43"/>
      <c r="F66" s="10"/>
      <c r="G66" s="10"/>
      <c r="H66" s="10"/>
      <c r="I66" s="14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AW66" s="17"/>
    </row>
    <row r="67" spans="1:76" s="45" customFormat="1" ht="36" customHeight="1">
      <c r="A67" s="87"/>
      <c r="B67" s="87"/>
      <c r="C67" s="87"/>
      <c r="E67" s="115"/>
      <c r="F67" s="114" t="s">
        <v>187</v>
      </c>
      <c r="G67" s="115"/>
      <c r="H67" s="115"/>
      <c r="K67" s="109"/>
      <c r="M67" s="110"/>
      <c r="N67" s="110" t="s">
        <v>51</v>
      </c>
      <c r="O67" s="112"/>
      <c r="P67" s="112"/>
      <c r="Q67" s="110"/>
      <c r="R67" s="124"/>
      <c r="S67" s="124"/>
      <c r="T67" s="124"/>
      <c r="V67" s="53"/>
      <c r="W67" s="53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87"/>
      <c r="BP67" s="87"/>
      <c r="BQ67" s="87"/>
      <c r="BR67" s="87"/>
      <c r="BS67" s="87"/>
      <c r="BT67" s="87"/>
      <c r="BU67" s="87"/>
      <c r="BV67" s="87"/>
      <c r="BW67" s="87"/>
      <c r="BX67" s="87"/>
    </row>
    <row r="68" spans="1:76" s="45" customFormat="1" ht="12.75">
      <c r="A68" s="87"/>
      <c r="B68" s="87"/>
      <c r="C68" s="87"/>
      <c r="D68" s="108"/>
      <c r="F68" s="45" t="s">
        <v>192</v>
      </c>
      <c r="N68" s="45" t="s">
        <v>191</v>
      </c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87"/>
      <c r="BP68" s="87"/>
      <c r="BQ68" s="87"/>
      <c r="BR68" s="87"/>
      <c r="BS68" s="87"/>
      <c r="BT68" s="87"/>
      <c r="BU68" s="87"/>
      <c r="BV68" s="87"/>
      <c r="BW68" s="87"/>
      <c r="BX68" s="87"/>
    </row>
    <row r="69" spans="1:76" ht="16.5" customHeight="1">
      <c r="A69" s="20"/>
      <c r="B69" s="20"/>
      <c r="C69" s="20"/>
      <c r="F69" s="86" t="s">
        <v>52</v>
      </c>
      <c r="G69" s="10"/>
      <c r="H69" s="10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ht="12">
      <c r="A70" s="20"/>
      <c r="B70" s="20"/>
      <c r="C70" s="20"/>
      <c r="F70" s="10"/>
      <c r="G70" s="10"/>
      <c r="H70" s="10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20"/>
      <c r="BP70" s="20"/>
      <c r="BQ70" s="20"/>
      <c r="BR70" s="20"/>
      <c r="BS70" s="20"/>
      <c r="BT70" s="20"/>
      <c r="BU70" s="20"/>
      <c r="BV70" s="20"/>
      <c r="BW70" s="20"/>
      <c r="BX70" s="20"/>
    </row>
    <row r="71" spans="6:66" ht="12">
      <c r="F71" s="12"/>
      <c r="G71" s="12"/>
      <c r="H71" s="12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</row>
    <row r="72" spans="6:8" ht="12">
      <c r="F72" s="13"/>
      <c r="G72" s="13"/>
      <c r="H72" s="13"/>
    </row>
    <row r="73" spans="6:8" ht="12">
      <c r="F73" s="10"/>
      <c r="G73" s="10"/>
      <c r="H73" s="10"/>
    </row>
    <row r="74" spans="6:8" ht="12">
      <c r="F74" s="12"/>
      <c r="G74" s="12"/>
      <c r="H74" s="12"/>
    </row>
    <row r="75" spans="6:8" ht="12">
      <c r="F75" s="13"/>
      <c r="G75" s="13"/>
      <c r="H75" s="13"/>
    </row>
    <row r="76" spans="6:8" ht="12">
      <c r="F76" s="10"/>
      <c r="G76" s="10"/>
      <c r="H76" s="10"/>
    </row>
    <row r="77" spans="6:8" ht="12.75" customHeight="1">
      <c r="F77" s="160"/>
      <c r="G77" s="160"/>
      <c r="H77" s="12"/>
    </row>
    <row r="78" spans="6:8" ht="12">
      <c r="F78" s="157"/>
      <c r="G78" s="157"/>
      <c r="H78" s="10"/>
    </row>
    <row r="79" spans="6:8" ht="12">
      <c r="F79" s="10"/>
      <c r="G79" s="10"/>
      <c r="H79" s="10"/>
    </row>
    <row r="80" spans="6:8" ht="12">
      <c r="F80" s="10"/>
      <c r="G80" s="10"/>
      <c r="H80" s="10"/>
    </row>
    <row r="81" spans="6:8" ht="12">
      <c r="F81" s="10"/>
      <c r="G81" s="10"/>
      <c r="H81" s="10"/>
    </row>
    <row r="82" spans="6:8" ht="12">
      <c r="F82" s="10"/>
      <c r="G82" s="10"/>
      <c r="H82" s="10"/>
    </row>
    <row r="83" spans="6:8" ht="12">
      <c r="F83" s="10"/>
      <c r="G83" s="10"/>
      <c r="H83" s="10"/>
    </row>
    <row r="84" spans="6:8" ht="12">
      <c r="F84" s="10"/>
      <c r="G84" s="10"/>
      <c r="H84" s="10"/>
    </row>
    <row r="85" spans="6:8" ht="12">
      <c r="F85" s="10"/>
      <c r="G85" s="10"/>
      <c r="H85" s="10"/>
    </row>
    <row r="86" spans="6:8" ht="12">
      <c r="F86" s="10"/>
      <c r="G86" s="10"/>
      <c r="H86" s="10"/>
    </row>
    <row r="87" spans="6:8" ht="12">
      <c r="F87" s="10"/>
      <c r="G87" s="10"/>
      <c r="H87" s="10"/>
    </row>
    <row r="88" spans="6:8" ht="12">
      <c r="F88" s="10"/>
      <c r="G88" s="10"/>
      <c r="H88" s="10"/>
    </row>
    <row r="89" spans="6:8" ht="12">
      <c r="F89" s="10"/>
      <c r="G89" s="10"/>
      <c r="H89" s="10"/>
    </row>
    <row r="90" spans="6:8" ht="12">
      <c r="F90" s="10"/>
      <c r="G90" s="10"/>
      <c r="H90" s="10"/>
    </row>
    <row r="91" spans="6:8" ht="12">
      <c r="F91" s="10"/>
      <c r="G91" s="10"/>
      <c r="H91" s="10"/>
    </row>
    <row r="92" spans="6:8" ht="12">
      <c r="F92" s="10"/>
      <c r="G92" s="10"/>
      <c r="H92" s="10"/>
    </row>
    <row r="93" spans="6:8" ht="12">
      <c r="F93" s="10"/>
      <c r="G93" s="10"/>
      <c r="H93" s="10"/>
    </row>
    <row r="94" spans="6:8" ht="12">
      <c r="F94" s="10"/>
      <c r="G94" s="10"/>
      <c r="H94" s="10"/>
    </row>
    <row r="95" spans="6:8" ht="12">
      <c r="F95" s="10"/>
      <c r="G95" s="10"/>
      <c r="H95" s="10"/>
    </row>
    <row r="96" spans="6:8" ht="12">
      <c r="F96" s="10"/>
      <c r="G96" s="10"/>
      <c r="H96" s="10"/>
    </row>
    <row r="97" spans="6:8" ht="12">
      <c r="F97" s="10"/>
      <c r="G97" s="10"/>
      <c r="H97" s="10"/>
    </row>
    <row r="98" spans="6:8" ht="12">
      <c r="F98" s="10"/>
      <c r="G98" s="10"/>
      <c r="H98" s="10"/>
    </row>
    <row r="99" spans="6:8" ht="12">
      <c r="F99" s="10"/>
      <c r="G99" s="10"/>
      <c r="H99" s="10"/>
    </row>
    <row r="100" spans="6:8" ht="12">
      <c r="F100" s="10"/>
      <c r="G100" s="10"/>
      <c r="H100" s="10"/>
    </row>
    <row r="101" spans="6:8" ht="12">
      <c r="F101" s="10"/>
      <c r="G101" s="10"/>
      <c r="H101" s="10"/>
    </row>
    <row r="102" spans="6:8" ht="12">
      <c r="F102" s="10"/>
      <c r="G102" s="10"/>
      <c r="H102" s="10"/>
    </row>
    <row r="103" spans="6:8" ht="12">
      <c r="F103" s="10"/>
      <c r="G103" s="10"/>
      <c r="H103" s="10"/>
    </row>
    <row r="104" spans="6:8" ht="12">
      <c r="F104" s="10"/>
      <c r="G104" s="10"/>
      <c r="H104" s="10"/>
    </row>
    <row r="105" spans="6:8" ht="12">
      <c r="F105" s="10"/>
      <c r="G105" s="10"/>
      <c r="H105" s="10"/>
    </row>
    <row r="106" spans="6:8" ht="12">
      <c r="F106" s="10"/>
      <c r="G106" s="10"/>
      <c r="H106" s="10"/>
    </row>
    <row r="107" spans="6:8" ht="12">
      <c r="F107" s="10"/>
      <c r="G107" s="10"/>
      <c r="H107" s="10"/>
    </row>
    <row r="108" spans="6:8" ht="12">
      <c r="F108" s="34"/>
      <c r="G108" s="34"/>
      <c r="H108" s="34"/>
    </row>
  </sheetData>
  <sheetProtection formatColumns="0" formatRows="0" insertColumns="0" insertRows="0"/>
  <protectedRanges>
    <protectedRange sqref="D7:X7" name="Диапазон85"/>
    <protectedRange sqref="AW65" name="Диапазон83"/>
    <protectedRange sqref="AR65" name="Диапазон81"/>
    <protectedRange sqref="AW57:AW59" name="Диапазон79"/>
    <protectedRange sqref="AR57:AR59" name="Диапазон77"/>
    <protectedRange sqref="AW54:AW55" name="Диапазон75"/>
    <protectedRange sqref="AR54:AR55" name="Диапазон73"/>
    <protectedRange sqref="AW44:AW53" name="Диапазон71"/>
    <protectedRange sqref="AR44:AR53" name="Диапазон69"/>
    <protectedRange sqref="AW41:AW42" name="Диапазон67"/>
    <protectedRange sqref="AR41:AR42" name="Диапазон65"/>
    <protectedRange sqref="AW38:AW39" name="Диапазон63"/>
    <protectedRange sqref="AR38:AR39" name="Диапазон61"/>
    <protectedRange sqref="AW35:AW36" name="Диапазон59"/>
    <protectedRange sqref="AR35:AR36" name="Диапазон57"/>
    <protectedRange sqref="AW32:AW33" name="Диапазон55"/>
    <protectedRange sqref="AR32:AR33" name="Диапазон53"/>
    <protectedRange sqref="AW29:AW30" name="Диапазон51"/>
    <protectedRange sqref="AR29:AR30" name="Диапазон49"/>
    <protectedRange sqref="AW26:AW27" name="Диапазон47"/>
    <protectedRange sqref="AR26:AR27" name="Диапазон45"/>
    <protectedRange sqref="AW23:AW24" name="Диапазон43"/>
    <protectedRange sqref="AR23:AR24" name="Диапазон41"/>
    <protectedRange sqref="Z65:AJ65" name="Диапазон39"/>
    <protectedRange sqref="Z44:AJ55" name="Диапазон37"/>
    <protectedRange sqref="Z38:AJ39" name="Диапазон35"/>
    <protectedRange sqref="Z32:AJ33" name="Диапазон33"/>
    <protectedRange sqref="Z26:AJ27" name="Диапазон31"/>
    <protectedRange sqref="W47:X47" name="Диапазон29"/>
    <protectedRange sqref="U41:X42" name="Диапазон27"/>
    <protectedRange sqref="U35:X36" name="Диапазон25"/>
    <protectedRange sqref="U29:X30" name="Диапазон23"/>
    <protectedRange sqref="U23:X24" name="Диапазон21"/>
    <protectedRange sqref="J57:T59" name="Диапазон19"/>
    <protectedRange sqref="J41:T42" name="Диапазон17"/>
    <protectedRange sqref="J35:T36" name="Диапазон15"/>
    <protectedRange sqref="J29:T30" name="Диапазон13"/>
    <protectedRange sqref="J23:T24" name="Диапазон11"/>
    <protectedRange sqref="H45" name="Диапазон9"/>
    <protectedRange sqref="F41:H42" name="Диапазон8"/>
    <protectedRange sqref="F35:H36" name="Диапазон6"/>
    <protectedRange sqref="F29:H30" name="Диапазон4"/>
    <protectedRange sqref="F23:H24" name="Диапазон2"/>
    <protectedRange sqref="J23:T24" name="Диапазон1"/>
    <protectedRange sqref="F26:H27" name="Диапазон3"/>
    <protectedRange sqref="F32:H33" name="Диапазон5"/>
    <protectedRange sqref="F38:H39" name="Диапазон7"/>
    <protectedRange sqref="H47" name="Диапазон10"/>
    <protectedRange sqref="J26:T27" name="Диапазон12"/>
    <protectedRange sqref="J32:T33" name="Диапазон14"/>
    <protectedRange sqref="J38:T39" name="Диапазон16"/>
    <protectedRange sqref="J44:T55" name="Диапазон18"/>
    <protectedRange sqref="J65:T65" name="Диапазон20"/>
    <protectedRange sqref="U26:X27" name="Диапазон22"/>
    <protectedRange sqref="U32:X33" name="Диапазон24"/>
    <protectedRange sqref="U38:X39" name="Диапазон26"/>
    <protectedRange sqref="W45:X45" name="Диапазон28"/>
    <protectedRange sqref="Z23:AJ24" name="Диапазон30"/>
    <protectedRange sqref="Z29:AJ30" name="Диапазон32"/>
    <protectedRange sqref="Z35:AJ36" name="Диапазон34"/>
    <protectedRange sqref="Z41:AJ42" name="Диапазон36"/>
    <protectedRange sqref="Z57:AJ59" name="Диапазон38"/>
    <protectedRange sqref="AP23:AP24" name="Диапазон40"/>
    <protectedRange sqref="AU23:AU24" name="Диапазон42"/>
    <protectedRange sqref="AP26:AP27" name="Диапазон44"/>
    <protectedRange sqref="AU26:AU27" name="Диапазон46"/>
    <protectedRange sqref="AP29:AP30" name="Диапазон48"/>
    <protectedRange sqref="AU29:AU30" name="Диапазон50"/>
    <protectedRange sqref="AP32:AP33" name="Диапазон52"/>
    <protectedRange sqref="AU32:AU33" name="Диапазон54"/>
    <protectedRange sqref="AP35:AP36" name="Диапазон56"/>
    <protectedRange sqref="AU35:AU36" name="Диапазон58"/>
    <protectedRange sqref="AP38:AP39" name="Диапазон60"/>
    <protectedRange sqref="AU38:AU39" name="Диапазон62"/>
    <protectedRange sqref="AP41:AP42" name="Диапазон64"/>
    <protectedRange sqref="AU41:AU42" name="Диапазон66"/>
    <protectedRange sqref="AP44:AP53" name="Диапазон68"/>
    <protectedRange sqref="AU44:AU53" name="Диапазон70"/>
    <protectedRange sqref="AP54:AP55" name="Диапазон72"/>
    <protectedRange sqref="AU54:AU55" name="Диапазон74"/>
    <protectedRange sqref="AP57:AP59" name="Диапазон76"/>
    <protectedRange sqref="AU57:AU59" name="Диапазон78"/>
    <protectedRange sqref="AP65" name="Диапазон80"/>
    <protectedRange sqref="AU65" name="Диапазон82"/>
    <protectedRange sqref="D5:X5" name="Диапазон84"/>
    <protectedRange sqref="F69" name="Диапазон8_1"/>
  </protectedRanges>
  <mergeCells count="383">
    <mergeCell ref="D16:D17"/>
    <mergeCell ref="D8:X8"/>
    <mergeCell ref="AK10:AO10"/>
    <mergeCell ref="AK11:AK13"/>
    <mergeCell ref="Y10:AJ10"/>
    <mergeCell ref="Z11:AJ11"/>
    <mergeCell ref="E16:E17"/>
    <mergeCell ref="V16:V17"/>
    <mergeCell ref="I16:I17"/>
    <mergeCell ref="L16:L17"/>
    <mergeCell ref="X18:X22"/>
    <mergeCell ref="L12:L13"/>
    <mergeCell ref="M12:M13"/>
    <mergeCell ref="F12:G13"/>
    <mergeCell ref="H12:H13"/>
    <mergeCell ref="J12:J13"/>
    <mergeCell ref="K12:K13"/>
    <mergeCell ref="F16:F17"/>
    <mergeCell ref="G16:G17"/>
    <mergeCell ref="F18:F19"/>
    <mergeCell ref="AO41:AO42"/>
    <mergeCell ref="AO44:AO45"/>
    <mergeCell ref="AL46:AL47"/>
    <mergeCell ref="AO46:AO47"/>
    <mergeCell ref="AN44:AN45"/>
    <mergeCell ref="AO29:AO30"/>
    <mergeCell ref="AO32:AO33"/>
    <mergeCell ref="AO35:AO36"/>
    <mergeCell ref="AL38:AL39"/>
    <mergeCell ref="AO38:AO39"/>
    <mergeCell ref="AN38:AN39"/>
    <mergeCell ref="AN35:AN36"/>
    <mergeCell ref="AN32:AN33"/>
    <mergeCell ref="AM29:AM30"/>
    <mergeCell ref="AN29:AN30"/>
    <mergeCell ref="AK46:AK47"/>
    <mergeCell ref="AM46:AM47"/>
    <mergeCell ref="AN46:AN47"/>
    <mergeCell ref="AK44:AK45"/>
    <mergeCell ref="AM44:AM45"/>
    <mergeCell ref="AL44:AL45"/>
    <mergeCell ref="AO26:AO27"/>
    <mergeCell ref="AD12:AD13"/>
    <mergeCell ref="AF12:AF13"/>
    <mergeCell ref="AK26:AK27"/>
    <mergeCell ref="AM26:AM27"/>
    <mergeCell ref="AL26:AL27"/>
    <mergeCell ref="AO16:AO17"/>
    <mergeCell ref="AN16:AN17"/>
    <mergeCell ref="AK18:AK19"/>
    <mergeCell ref="AL12:AM12"/>
    <mergeCell ref="AK41:AK42"/>
    <mergeCell ref="AM41:AM42"/>
    <mergeCell ref="AN41:AN42"/>
    <mergeCell ref="AL41:AL42"/>
    <mergeCell ref="AK38:AK39"/>
    <mergeCell ref="AM38:AM39"/>
    <mergeCell ref="AG12:AG13"/>
    <mergeCell ref="AK35:AK36"/>
    <mergeCell ref="AM35:AM36"/>
    <mergeCell ref="AL32:AL33"/>
    <mergeCell ref="AK32:AK33"/>
    <mergeCell ref="AM32:AM33"/>
    <mergeCell ref="AL35:AL36"/>
    <mergeCell ref="AK29:AK30"/>
    <mergeCell ref="AL29:AL30"/>
    <mergeCell ref="AL11:AO11"/>
    <mergeCell ref="AP12:AP13"/>
    <mergeCell ref="AN26:AN27"/>
    <mergeCell ref="AL16:AL17"/>
    <mergeCell ref="AL18:AL19"/>
    <mergeCell ref="AO18:AO19"/>
    <mergeCell ref="AL20:AL21"/>
    <mergeCell ref="AO20:AO21"/>
    <mergeCell ref="AO23:AO24"/>
    <mergeCell ref="AS11:AT12"/>
    <mergeCell ref="AN20:AN21"/>
    <mergeCell ref="AK23:AK24"/>
    <mergeCell ref="AM23:AM24"/>
    <mergeCell ref="AN23:AN24"/>
    <mergeCell ref="AL23:AL24"/>
    <mergeCell ref="AK20:AK21"/>
    <mergeCell ref="AM20:AM21"/>
    <mergeCell ref="AS20:AS21"/>
    <mergeCell ref="AK16:AK17"/>
    <mergeCell ref="AM18:AM19"/>
    <mergeCell ref="AN18:AN19"/>
    <mergeCell ref="AR10:AX10"/>
    <mergeCell ref="AU11:AU13"/>
    <mergeCell ref="AW11:AW13"/>
    <mergeCell ref="AV11:AV12"/>
    <mergeCell ref="AX11:AX12"/>
    <mergeCell ref="AP16:AP17"/>
    <mergeCell ref="AR16:AR17"/>
    <mergeCell ref="AU16:AU17"/>
    <mergeCell ref="AR11:AR13"/>
    <mergeCell ref="Y11:Y13"/>
    <mergeCell ref="AP10:AQ11"/>
    <mergeCell ref="AQ12:AQ13"/>
    <mergeCell ref="Z12:Z13"/>
    <mergeCell ref="AA12:AA13"/>
    <mergeCell ref="AB12:AB13"/>
    <mergeCell ref="AC12:AC13"/>
    <mergeCell ref="F78:G78"/>
    <mergeCell ref="D2:I2"/>
    <mergeCell ref="I11:I13"/>
    <mergeCell ref="D46:D47"/>
    <mergeCell ref="E46:E47"/>
    <mergeCell ref="F77:G77"/>
    <mergeCell ref="F10:H11"/>
    <mergeCell ref="F46:F47"/>
    <mergeCell ref="D10:D13"/>
    <mergeCell ref="E10:E13"/>
    <mergeCell ref="G46:G47"/>
    <mergeCell ref="I10:T10"/>
    <mergeCell ref="J11:T11"/>
    <mergeCell ref="G41:G42"/>
    <mergeCell ref="N12:N13"/>
    <mergeCell ref="O12:O13"/>
    <mergeCell ref="P12:P13"/>
    <mergeCell ref="G18:G19"/>
    <mergeCell ref="J16:J17"/>
    <mergeCell ref="K16:K17"/>
    <mergeCell ref="R1:X1"/>
    <mergeCell ref="R2:X2"/>
    <mergeCell ref="R3:X3"/>
    <mergeCell ref="D4:X4"/>
    <mergeCell ref="D5:X5"/>
    <mergeCell ref="D6:X6"/>
    <mergeCell ref="D7:X7"/>
    <mergeCell ref="Q12:Q13"/>
    <mergeCell ref="R12:R13"/>
    <mergeCell ref="S12:S13"/>
    <mergeCell ref="T12:T13"/>
    <mergeCell ref="U10:X12"/>
    <mergeCell ref="F32:F33"/>
    <mergeCell ref="G32:G33"/>
    <mergeCell ref="F35:F36"/>
    <mergeCell ref="F23:F24"/>
    <mergeCell ref="G23:G24"/>
    <mergeCell ref="G35:G36"/>
    <mergeCell ref="F26:F27"/>
    <mergeCell ref="G26:G27"/>
    <mergeCell ref="F29:F30"/>
    <mergeCell ref="G29:G30"/>
    <mergeCell ref="D44:D45"/>
    <mergeCell ref="E44:E45"/>
    <mergeCell ref="F44:F45"/>
    <mergeCell ref="G44:G45"/>
    <mergeCell ref="F38:F39"/>
    <mergeCell ref="G38:G39"/>
    <mergeCell ref="F41:F42"/>
    <mergeCell ref="V35:V36"/>
    <mergeCell ref="U35:U36"/>
    <mergeCell ref="V26:V27"/>
    <mergeCell ref="U29:U30"/>
    <mergeCell ref="V29:V30"/>
    <mergeCell ref="X35:X36"/>
    <mergeCell ref="X26:X27"/>
    <mergeCell ref="X29:X30"/>
    <mergeCell ref="X32:X33"/>
    <mergeCell ref="U26:U27"/>
    <mergeCell ref="U32:U33"/>
    <mergeCell ref="V32:V33"/>
    <mergeCell ref="U44:U45"/>
    <mergeCell ref="V44:V45"/>
    <mergeCell ref="X38:X39"/>
    <mergeCell ref="X41:X42"/>
    <mergeCell ref="U38:U39"/>
    <mergeCell ref="V38:V39"/>
    <mergeCell ref="U41:U42"/>
    <mergeCell ref="V41:V42"/>
    <mergeCell ref="F20:F21"/>
    <mergeCell ref="G20:G21"/>
    <mergeCell ref="D18:D19"/>
    <mergeCell ref="D20:D21"/>
    <mergeCell ref="E18:E19"/>
    <mergeCell ref="E20:E21"/>
    <mergeCell ref="U18:U19"/>
    <mergeCell ref="V18:V19"/>
    <mergeCell ref="U20:U21"/>
    <mergeCell ref="V20:V21"/>
    <mergeCell ref="X23:X24"/>
    <mergeCell ref="U13:V13"/>
    <mergeCell ref="AM16:AM17"/>
    <mergeCell ref="V23:V24"/>
    <mergeCell ref="U23:U24"/>
    <mergeCell ref="AH12:AH13"/>
    <mergeCell ref="AI12:AI13"/>
    <mergeCell ref="AJ12:AJ13"/>
    <mergeCell ref="AE12:AE13"/>
    <mergeCell ref="Z16:Z17"/>
    <mergeCell ref="AS23:AS24"/>
    <mergeCell ref="AS26:AS27"/>
    <mergeCell ref="AS29:AS30"/>
    <mergeCell ref="AS32:AS33"/>
    <mergeCell ref="AS35:AS36"/>
    <mergeCell ref="AS38:AS39"/>
    <mergeCell ref="AS41:AS42"/>
    <mergeCell ref="AS44:AS45"/>
    <mergeCell ref="AS46:AS47"/>
    <mergeCell ref="AQ16:AQ17"/>
    <mergeCell ref="AQ18:AQ19"/>
    <mergeCell ref="AQ20:AQ21"/>
    <mergeCell ref="AQ23:AQ24"/>
    <mergeCell ref="AQ26:AQ27"/>
    <mergeCell ref="AQ29:AQ30"/>
    <mergeCell ref="AQ32:AQ33"/>
    <mergeCell ref="AQ35:AQ36"/>
    <mergeCell ref="AQ38:AQ39"/>
    <mergeCell ref="AQ41:AQ42"/>
    <mergeCell ref="AQ44:AQ45"/>
    <mergeCell ref="AQ46:AQ47"/>
    <mergeCell ref="AT16:AT17"/>
    <mergeCell ref="AT18:AT19"/>
    <mergeCell ref="AT20:AT21"/>
    <mergeCell ref="AT23:AT24"/>
    <mergeCell ref="AT26:AT27"/>
    <mergeCell ref="AT29:AT30"/>
    <mergeCell ref="AT32:AT33"/>
    <mergeCell ref="AT35:AT36"/>
    <mergeCell ref="AT38:AT39"/>
    <mergeCell ref="AT41:AT42"/>
    <mergeCell ref="AT44:AT45"/>
    <mergeCell ref="AT46:AT47"/>
    <mergeCell ref="AV16:AV17"/>
    <mergeCell ref="AV18:AV19"/>
    <mergeCell ref="AV20:AV21"/>
    <mergeCell ref="AV23:AV24"/>
    <mergeCell ref="AV26:AV27"/>
    <mergeCell ref="AV29:AV30"/>
    <mergeCell ref="AV32:AV33"/>
    <mergeCell ref="AV35:AV36"/>
    <mergeCell ref="AV38:AV39"/>
    <mergeCell ref="AV46:AV47"/>
    <mergeCell ref="AX16:AX17"/>
    <mergeCell ref="AX18:AX19"/>
    <mergeCell ref="AX20:AX21"/>
    <mergeCell ref="AX23:AX24"/>
    <mergeCell ref="AX26:AX27"/>
    <mergeCell ref="AX29:AX30"/>
    <mergeCell ref="AX32:AX33"/>
    <mergeCell ref="AX46:AX47"/>
    <mergeCell ref="AX35:AX36"/>
    <mergeCell ref="AX38:AX39"/>
    <mergeCell ref="AX41:AX42"/>
    <mergeCell ref="AX44:AX45"/>
    <mergeCell ref="AV41:AV42"/>
    <mergeCell ref="AV44:AV45"/>
    <mergeCell ref="M16:M17"/>
    <mergeCell ref="N16:N17"/>
    <mergeCell ref="O16:O17"/>
    <mergeCell ref="P16:P17"/>
    <mergeCell ref="Q16:Q17"/>
    <mergeCell ref="R16:R17"/>
    <mergeCell ref="S16:S17"/>
    <mergeCell ref="T16:T17"/>
    <mergeCell ref="Y16:Y17"/>
    <mergeCell ref="U16:U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W16:AW17"/>
    <mergeCell ref="AS16:AS17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P18:AP19"/>
    <mergeCell ref="AR18:AR19"/>
    <mergeCell ref="AU18:AU19"/>
    <mergeCell ref="AW18:AW19"/>
    <mergeCell ref="AS18:AS19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P20:AP21"/>
    <mergeCell ref="AR20:AR21"/>
    <mergeCell ref="AU20:AU21"/>
    <mergeCell ref="AW20:AW21"/>
    <mergeCell ref="J44:J45"/>
    <mergeCell ref="K44:K45"/>
    <mergeCell ref="L44:L45"/>
    <mergeCell ref="I44:I45"/>
    <mergeCell ref="M44:M45"/>
    <mergeCell ref="N44:N45"/>
    <mergeCell ref="O44:O45"/>
    <mergeCell ref="P44:P45"/>
    <mergeCell ref="Q44:Q45"/>
    <mergeCell ref="R44:R45"/>
    <mergeCell ref="S44:S45"/>
    <mergeCell ref="T44:T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G44:AG45"/>
    <mergeCell ref="AH44:AH45"/>
    <mergeCell ref="AI44:AI45"/>
    <mergeCell ref="AJ44:AJ45"/>
    <mergeCell ref="AP44:AP45"/>
    <mergeCell ref="AR44:AR45"/>
    <mergeCell ref="AU44:AU45"/>
    <mergeCell ref="AW44:AW45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I46:AI47"/>
    <mergeCell ref="AJ46:AJ47"/>
    <mergeCell ref="AC46:AC47"/>
    <mergeCell ref="AD46:AD47"/>
    <mergeCell ref="AE46:AE47"/>
    <mergeCell ref="AF46:AF47"/>
    <mergeCell ref="S46:S47"/>
    <mergeCell ref="T46:T47"/>
    <mergeCell ref="R67:T67"/>
    <mergeCell ref="AG46:AG47"/>
    <mergeCell ref="AH46:AH47"/>
    <mergeCell ref="Y46:Y47"/>
    <mergeCell ref="Z46:Z47"/>
    <mergeCell ref="AA46:AA47"/>
    <mergeCell ref="AB46:AB47"/>
    <mergeCell ref="V46:V47"/>
    <mergeCell ref="U46:U47"/>
  </mergeCells>
  <conditionalFormatting sqref="U43:U44 W43:X46 AK15:AO65 V43:V47 AX15:AX65 AV15:AV65 AQ15:AQ65 X15:X18 AS15:AT65 U64:X65 V48:X63 U46:U63 U15:W42 X23:X42 G79:H107 F46:F66 H48:H66 F43:F44 H43:H46 F15:H42 G43:G66 G69:H77 F70:F107">
    <cfRule type="cellIs" priority="1" dxfId="0" operator="equal" stopIfTrue="1">
      <formula>0</formula>
    </cfRule>
  </conditionalFormatting>
  <conditionalFormatting sqref="AW18 AW20 Y18:AJ18 Y20:AJ20 AR15:AR16 AU20 AP20 AW46:AW66 AR46:AR65 AU15:AU16 AU18 AW22:AW44 Y22:AJ44 Y46:AJ46 AR18 AU46:AU65 Y15:AJ16 AP15:AP16 AP18 AR22:AR44 AU22:AU44 AR20 AW15:AW16 AP22:AP44 AP46:AP65 Y48:AJ65 I46:T46 I18:T18 I22:T44 I20:T20 I15:T16 I48:T66">
    <cfRule type="cellIs" priority="2" dxfId="0" operator="equal" stopIfTrue="1">
      <formula>0</formula>
    </cfRule>
    <cfRule type="cellIs" priority="3" dxfId="1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7"/>
  <sheetViews>
    <sheetView tabSelected="1" workbookViewId="0" topLeftCell="Q40">
      <selection activeCell="W46" sqref="W46"/>
    </sheetView>
  </sheetViews>
  <sheetFormatPr defaultColWidth="9.00390625" defaultRowHeight="12.75"/>
  <cols>
    <col min="1" max="1" width="4.00390625" style="45" hidden="1" customWidth="1"/>
    <col min="2" max="2" width="4.375" style="45" hidden="1" customWidth="1"/>
    <col min="3" max="3" width="5.875" style="45" hidden="1" customWidth="1"/>
    <col min="4" max="4" width="3.25390625" style="45" hidden="1" customWidth="1"/>
    <col min="5" max="5" width="1.00390625" style="45" hidden="1" customWidth="1"/>
    <col min="6" max="6" width="20.875" style="45" customWidth="1"/>
    <col min="7" max="7" width="0.12890625" style="45" hidden="1" customWidth="1"/>
    <col min="8" max="8" width="4.00390625" style="45" hidden="1" customWidth="1"/>
    <col min="9" max="9" width="9.125" style="45" customWidth="1"/>
    <col min="10" max="10" width="9.375" style="45" customWidth="1"/>
    <col min="11" max="11" width="13.875" style="45" customWidth="1"/>
    <col min="12" max="12" width="8.75390625" style="45" customWidth="1"/>
    <col min="13" max="13" width="9.00390625" style="45" customWidth="1"/>
    <col min="14" max="14" width="8.75390625" style="45" customWidth="1"/>
    <col min="15" max="15" width="6.625" style="45" customWidth="1"/>
    <col min="16" max="16" width="6.875" style="45" customWidth="1"/>
    <col min="17" max="17" width="10.25390625" style="45" customWidth="1"/>
    <col min="18" max="18" width="11.00390625" style="45" customWidth="1"/>
    <col min="19" max="19" width="8.75390625" style="45" customWidth="1"/>
    <col min="20" max="20" width="7.75390625" style="45" customWidth="1"/>
    <col min="21" max="21" width="10.00390625" style="45" customWidth="1"/>
    <col min="22" max="22" width="8.125" style="45" customWidth="1"/>
    <col min="23" max="23" width="13.00390625" style="45" customWidth="1"/>
    <col min="24" max="25" width="8.25390625" style="45" customWidth="1"/>
    <col min="26" max="26" width="8.375" style="45" customWidth="1"/>
    <col min="27" max="27" width="7.25390625" style="45" customWidth="1"/>
    <col min="28" max="28" width="6.375" style="45" customWidth="1"/>
    <col min="29" max="29" width="7.625" style="45" customWidth="1"/>
    <col min="30" max="30" width="11.75390625" style="45" customWidth="1"/>
    <col min="31" max="31" width="9.00390625" style="45" customWidth="1"/>
    <col min="32" max="32" width="7.875" style="45" customWidth="1"/>
    <col min="33" max="16384" width="9.125" style="45" customWidth="1"/>
  </cols>
  <sheetData>
    <row r="1" spans="4:32" ht="12.75">
      <c r="D1" s="46"/>
      <c r="E1" s="46"/>
      <c r="F1" s="46"/>
      <c r="AA1" s="191" t="s">
        <v>53</v>
      </c>
      <c r="AB1" s="191"/>
      <c r="AC1" s="191"/>
      <c r="AD1" s="191"/>
      <c r="AE1" s="191"/>
      <c r="AF1" s="191"/>
    </row>
    <row r="2" spans="6:32" ht="12.75">
      <c r="F2" s="195" t="s">
        <v>3</v>
      </c>
      <c r="G2" s="195"/>
      <c r="H2" s="195"/>
      <c r="I2" s="195"/>
      <c r="V2" s="191" t="s">
        <v>143</v>
      </c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6:32" ht="12.75">
      <c r="F3" s="47"/>
      <c r="G3" s="47"/>
      <c r="H3" s="47"/>
      <c r="I3" s="47"/>
      <c r="V3" s="191" t="s">
        <v>142</v>
      </c>
      <c r="W3" s="191"/>
      <c r="X3" s="191"/>
      <c r="Y3" s="191"/>
      <c r="Z3" s="191"/>
      <c r="AA3" s="191"/>
      <c r="AB3" s="191"/>
      <c r="AC3" s="191"/>
      <c r="AD3" s="191"/>
      <c r="AE3" s="191"/>
      <c r="AF3" s="191"/>
    </row>
    <row r="4" spans="6:32" ht="25.5" customHeight="1">
      <c r="F4" s="189" t="s">
        <v>91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</row>
    <row r="5" spans="6:32" ht="15.75" customHeight="1">
      <c r="F5" s="190" t="s">
        <v>189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</row>
    <row r="6" spans="6:32" ht="13.5" customHeight="1">
      <c r="F6" s="191" t="s">
        <v>4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</row>
    <row r="7" spans="4:51" s="19" customFormat="1" ht="21" customHeight="1">
      <c r="D7" s="31" t="s">
        <v>172</v>
      </c>
      <c r="E7" s="107"/>
      <c r="F7" s="142" t="s">
        <v>172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/>
      <c r="AH7" s="31"/>
      <c r="AI7" s="30"/>
      <c r="AJ7" s="30"/>
      <c r="AK7" s="30"/>
      <c r="AL7" s="30"/>
      <c r="AM7" s="30"/>
      <c r="AN7" s="30"/>
      <c r="AO7" s="30"/>
      <c r="AP7" s="20"/>
      <c r="AQ7" s="30"/>
      <c r="AR7" s="30"/>
      <c r="AS7" s="30"/>
      <c r="AT7" s="30"/>
      <c r="AU7" s="30"/>
      <c r="AV7" s="30"/>
      <c r="AW7" s="30"/>
      <c r="AX7" s="30"/>
      <c r="AY7" s="20"/>
    </row>
    <row r="8" spans="4:51" s="19" customFormat="1" ht="24.75" customHeight="1">
      <c r="D8" s="32"/>
      <c r="E8" s="32"/>
      <c r="F8" s="187" t="s">
        <v>182</v>
      </c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32"/>
      <c r="AH8" s="32"/>
      <c r="AI8" s="32"/>
      <c r="AJ8" s="32"/>
      <c r="AK8" s="32"/>
      <c r="AL8" s="32"/>
      <c r="AM8" s="32"/>
      <c r="AN8" s="32"/>
      <c r="AO8" s="32"/>
      <c r="AP8" s="20"/>
      <c r="AQ8" s="32"/>
      <c r="AR8" s="32"/>
      <c r="AS8" s="32"/>
      <c r="AT8" s="32"/>
      <c r="AU8" s="32"/>
      <c r="AV8" s="32"/>
      <c r="AW8" s="32"/>
      <c r="AX8" s="32"/>
      <c r="AY8" s="20"/>
    </row>
    <row r="9" spans="6:32" ht="21" customHeight="1">
      <c r="F9" s="194"/>
      <c r="G9" s="143" t="s">
        <v>29</v>
      </c>
      <c r="H9" s="145"/>
      <c r="I9" s="179" t="s">
        <v>27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1"/>
      <c r="U9" s="182" t="s">
        <v>28</v>
      </c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6:32" ht="14.25" customHeight="1">
      <c r="F10" s="194"/>
      <c r="G10" s="149"/>
      <c r="H10" s="151"/>
      <c r="I10" s="183" t="s">
        <v>0</v>
      </c>
      <c r="J10" s="184" t="s">
        <v>1</v>
      </c>
      <c r="K10" s="185"/>
      <c r="L10" s="185"/>
      <c r="M10" s="185"/>
      <c r="N10" s="185"/>
      <c r="O10" s="185"/>
      <c r="P10" s="185"/>
      <c r="Q10" s="185"/>
      <c r="R10" s="185"/>
      <c r="S10" s="185"/>
      <c r="T10" s="186"/>
      <c r="U10" s="183" t="s">
        <v>0</v>
      </c>
      <c r="V10" s="188" t="s">
        <v>1</v>
      </c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</row>
    <row r="11" spans="1:32" ht="80.25" customHeight="1">
      <c r="A11" s="35" t="s">
        <v>41</v>
      </c>
      <c r="B11" s="35" t="s">
        <v>42</v>
      </c>
      <c r="C11" s="35" t="s">
        <v>45</v>
      </c>
      <c r="D11" s="35" t="s">
        <v>43</v>
      </c>
      <c r="E11" s="49"/>
      <c r="F11" s="194"/>
      <c r="G11" s="48" t="s">
        <v>21</v>
      </c>
      <c r="H11" s="48" t="s">
        <v>22</v>
      </c>
      <c r="I11" s="183"/>
      <c r="J11" s="33" t="s">
        <v>56</v>
      </c>
      <c r="K11" s="33" t="s">
        <v>161</v>
      </c>
      <c r="L11" s="33" t="s">
        <v>162</v>
      </c>
      <c r="M11" s="33" t="s">
        <v>58</v>
      </c>
      <c r="N11" s="33" t="s">
        <v>59</v>
      </c>
      <c r="O11" s="33" t="s">
        <v>47</v>
      </c>
      <c r="P11" s="33" t="s">
        <v>19</v>
      </c>
      <c r="Q11" s="33" t="s">
        <v>5</v>
      </c>
      <c r="R11" s="33" t="s">
        <v>153</v>
      </c>
      <c r="S11" s="33" t="s">
        <v>86</v>
      </c>
      <c r="T11" s="38" t="s">
        <v>60</v>
      </c>
      <c r="U11" s="183"/>
      <c r="V11" s="33" t="s">
        <v>56</v>
      </c>
      <c r="W11" s="33" t="s">
        <v>165</v>
      </c>
      <c r="X11" s="33" t="s">
        <v>162</v>
      </c>
      <c r="Y11" s="33" t="s">
        <v>58</v>
      </c>
      <c r="Z11" s="33" t="s">
        <v>59</v>
      </c>
      <c r="AA11" s="33" t="s">
        <v>47</v>
      </c>
      <c r="AB11" s="33" t="s">
        <v>19</v>
      </c>
      <c r="AC11" s="33" t="s">
        <v>5</v>
      </c>
      <c r="AD11" s="33" t="s">
        <v>153</v>
      </c>
      <c r="AE11" s="33" t="s">
        <v>86</v>
      </c>
      <c r="AF11" s="38" t="s">
        <v>60</v>
      </c>
    </row>
    <row r="12" spans="6:32" ht="18.75" customHeight="1">
      <c r="F12" s="50">
        <v>1</v>
      </c>
      <c r="G12" s="50">
        <v>2</v>
      </c>
      <c r="H12" s="33">
        <v>3</v>
      </c>
      <c r="I12" s="48">
        <f>F12+1</f>
        <v>2</v>
      </c>
      <c r="J12" s="48">
        <f aca="true" t="shared" si="0" ref="J12:AF12">I12+1</f>
        <v>3</v>
      </c>
      <c r="K12" s="48">
        <f t="shared" si="0"/>
        <v>4</v>
      </c>
      <c r="L12" s="48">
        <f t="shared" si="0"/>
        <v>5</v>
      </c>
      <c r="M12" s="48">
        <f t="shared" si="0"/>
        <v>6</v>
      </c>
      <c r="N12" s="48">
        <f t="shared" si="0"/>
        <v>7</v>
      </c>
      <c r="O12" s="48">
        <f t="shared" si="0"/>
        <v>8</v>
      </c>
      <c r="P12" s="48">
        <f t="shared" si="0"/>
        <v>9</v>
      </c>
      <c r="Q12" s="48">
        <f t="shared" si="0"/>
        <v>10</v>
      </c>
      <c r="R12" s="48">
        <f t="shared" si="0"/>
        <v>11</v>
      </c>
      <c r="S12" s="48">
        <f t="shared" si="0"/>
        <v>12</v>
      </c>
      <c r="T12" s="48">
        <f t="shared" si="0"/>
        <v>13</v>
      </c>
      <c r="U12" s="48">
        <f t="shared" si="0"/>
        <v>14</v>
      </c>
      <c r="V12" s="48">
        <f t="shared" si="0"/>
        <v>15</v>
      </c>
      <c r="W12" s="48">
        <f t="shared" si="0"/>
        <v>16</v>
      </c>
      <c r="X12" s="48">
        <f t="shared" si="0"/>
        <v>17</v>
      </c>
      <c r="Y12" s="48">
        <f t="shared" si="0"/>
        <v>18</v>
      </c>
      <c r="Z12" s="48">
        <f t="shared" si="0"/>
        <v>19</v>
      </c>
      <c r="AA12" s="48">
        <f t="shared" si="0"/>
        <v>20</v>
      </c>
      <c r="AB12" s="48">
        <f t="shared" si="0"/>
        <v>21</v>
      </c>
      <c r="AC12" s="48">
        <f t="shared" si="0"/>
        <v>22</v>
      </c>
      <c r="AD12" s="48">
        <f t="shared" si="0"/>
        <v>23</v>
      </c>
      <c r="AE12" s="48">
        <f t="shared" si="0"/>
        <v>24</v>
      </c>
      <c r="AF12" s="48">
        <f t="shared" si="0"/>
        <v>25</v>
      </c>
    </row>
    <row r="13" spans="4:31" ht="3.75" customHeight="1">
      <c r="D13" s="51"/>
      <c r="E13" s="51"/>
      <c r="F13" s="52"/>
      <c r="G13" s="52"/>
      <c r="H13" s="34"/>
      <c r="I13" s="5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53"/>
      <c r="V13" s="34"/>
      <c r="W13" s="34"/>
      <c r="X13" s="34"/>
      <c r="Y13" s="34"/>
      <c r="Z13" s="34"/>
      <c r="AA13" s="34"/>
      <c r="AB13" s="34"/>
      <c r="AC13" s="34"/>
      <c r="AD13" s="34"/>
      <c r="AE13" s="54"/>
    </row>
    <row r="14" spans="1:31" ht="3" customHeight="1">
      <c r="A14" s="55"/>
      <c r="B14" s="56"/>
      <c r="C14" s="56"/>
      <c r="D14" s="56"/>
      <c r="E14" s="57"/>
      <c r="F14" s="58"/>
      <c r="G14" s="58"/>
      <c r="H14" s="34"/>
      <c r="I14" s="5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53"/>
      <c r="V14" s="34"/>
      <c r="W14" s="34"/>
      <c r="X14" s="34"/>
      <c r="Y14" s="34"/>
      <c r="Z14" s="34"/>
      <c r="AA14" s="34"/>
      <c r="AB14" s="34"/>
      <c r="AC14" s="34"/>
      <c r="AD14" s="34"/>
      <c r="AE14" s="54"/>
    </row>
    <row r="15" spans="6:32" ht="21" customHeight="1">
      <c r="F15" s="59" t="s">
        <v>49</v>
      </c>
      <c r="I15" s="60"/>
      <c r="J15" s="61"/>
      <c r="K15" s="62" t="s">
        <v>109</v>
      </c>
      <c r="L15" s="62" t="s">
        <v>144</v>
      </c>
      <c r="M15" s="62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4:32" s="63" customFormat="1" ht="15.75">
      <c r="D16" s="64">
        <v>1</v>
      </c>
      <c r="F16" s="65" t="s">
        <v>20</v>
      </c>
      <c r="G16" s="66"/>
      <c r="H16" s="67"/>
      <c r="I16" s="92">
        <f aca="true" t="shared" si="1" ref="I16:AF16">SUM(I18:I48)</f>
        <v>16305.300000000003</v>
      </c>
      <c r="J16" s="92">
        <f t="shared" si="1"/>
        <v>2462.5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1465.7</v>
      </c>
      <c r="R16" s="92">
        <f t="shared" si="1"/>
        <v>4604.6</v>
      </c>
      <c r="S16" s="92">
        <f t="shared" si="1"/>
        <v>0</v>
      </c>
      <c r="T16" s="92">
        <f t="shared" si="1"/>
        <v>7772.499999999999</v>
      </c>
      <c r="U16" s="92">
        <f t="shared" si="1"/>
        <v>15327.9</v>
      </c>
      <c r="V16" s="92">
        <f t="shared" si="1"/>
        <v>2462</v>
      </c>
      <c r="W16" s="92">
        <f t="shared" si="1"/>
        <v>0</v>
      </c>
      <c r="X16" s="92">
        <f t="shared" si="1"/>
        <v>0</v>
      </c>
      <c r="Y16" s="92">
        <f t="shared" si="1"/>
        <v>0</v>
      </c>
      <c r="Z16" s="92">
        <f t="shared" si="1"/>
        <v>0</v>
      </c>
      <c r="AA16" s="92">
        <f t="shared" si="1"/>
        <v>0</v>
      </c>
      <c r="AB16" s="92">
        <f t="shared" si="1"/>
        <v>0</v>
      </c>
      <c r="AC16" s="92">
        <f t="shared" si="1"/>
        <v>1465.7</v>
      </c>
      <c r="AD16" s="92">
        <f t="shared" si="1"/>
        <v>4604.5</v>
      </c>
      <c r="AE16" s="92">
        <f t="shared" si="1"/>
        <v>0</v>
      </c>
      <c r="AF16" s="92">
        <f t="shared" si="1"/>
        <v>6795.699999999999</v>
      </c>
    </row>
    <row r="17" spans="4:32" ht="12.75">
      <c r="D17" s="64"/>
      <c r="F17" s="68" t="s">
        <v>1</v>
      </c>
      <c r="G17" s="69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/>
      <c r="AD17" s="71"/>
      <c r="AE17" s="71"/>
      <c r="AF17" s="71"/>
    </row>
    <row r="18" spans="4:32" ht="24.75" customHeight="1">
      <c r="D18" s="64">
        <v>2</v>
      </c>
      <c r="F18" s="73" t="s">
        <v>30</v>
      </c>
      <c r="G18" s="69"/>
      <c r="H18" s="70"/>
      <c r="I18" s="92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92">
        <f aca="true" t="shared" si="2" ref="U18:U38">SUM(V18:AF18)</f>
        <v>0</v>
      </c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4:32" ht="21.75" customHeight="1">
      <c r="D19" s="64">
        <v>3</v>
      </c>
      <c r="F19" s="73" t="s">
        <v>31</v>
      </c>
      <c r="G19" s="69"/>
      <c r="H19" s="70"/>
      <c r="I19" s="92">
        <f aca="true" t="shared" si="3" ref="I19:I48">SUM(J19:T19)</f>
        <v>0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92">
        <f t="shared" si="2"/>
        <v>0</v>
      </c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4:32" ht="22.5" customHeight="1">
      <c r="D20" s="64">
        <v>4</v>
      </c>
      <c r="F20" s="73" t="s">
        <v>32</v>
      </c>
      <c r="G20" s="69"/>
      <c r="H20" s="70"/>
      <c r="I20" s="92">
        <f t="shared" si="3"/>
        <v>0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92">
        <f t="shared" si="2"/>
        <v>0</v>
      </c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4:32" ht="13.5" customHeight="1">
      <c r="D21" s="64">
        <v>5</v>
      </c>
      <c r="F21" s="73" t="s">
        <v>33</v>
      </c>
      <c r="G21" s="69"/>
      <c r="H21" s="70"/>
      <c r="I21" s="92">
        <f t="shared" si="3"/>
        <v>0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92">
        <f t="shared" si="2"/>
        <v>0</v>
      </c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4:32" ht="24" customHeight="1">
      <c r="D22" s="64">
        <v>6</v>
      </c>
      <c r="F22" s="73" t="s">
        <v>34</v>
      </c>
      <c r="G22" s="69"/>
      <c r="H22" s="75"/>
      <c r="I22" s="92">
        <f t="shared" si="3"/>
        <v>0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92">
        <f t="shared" si="2"/>
        <v>0</v>
      </c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4:32" ht="21.75" customHeight="1">
      <c r="D23" s="64">
        <v>7</v>
      </c>
      <c r="F23" s="73" t="s">
        <v>35</v>
      </c>
      <c r="G23" s="69"/>
      <c r="H23" s="70"/>
      <c r="I23" s="92">
        <f t="shared" si="3"/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92">
        <f t="shared" si="2"/>
        <v>0</v>
      </c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4:32" ht="23.25" customHeight="1">
      <c r="D24" s="64">
        <v>8</v>
      </c>
      <c r="F24" s="73" t="s">
        <v>36</v>
      </c>
      <c r="G24" s="69"/>
      <c r="H24" s="70"/>
      <c r="I24" s="92">
        <f t="shared" si="3"/>
        <v>0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92">
        <f t="shared" si="2"/>
        <v>0</v>
      </c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</row>
    <row r="25" spans="4:32" ht="47.25" customHeight="1">
      <c r="D25" s="64">
        <v>9</v>
      </c>
      <c r="F25" s="73" t="s">
        <v>156</v>
      </c>
      <c r="G25" s="69"/>
      <c r="H25" s="70"/>
      <c r="I25" s="92">
        <f t="shared" si="3"/>
        <v>0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92">
        <f t="shared" si="2"/>
        <v>0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4:32" ht="21" customHeight="1">
      <c r="D26" s="64">
        <v>14</v>
      </c>
      <c r="F26" s="73" t="s">
        <v>155</v>
      </c>
      <c r="G26" s="69"/>
      <c r="H26" s="70"/>
      <c r="I26" s="92">
        <f t="shared" si="3"/>
        <v>0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92">
        <f t="shared" si="2"/>
        <v>0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4:32" ht="51" customHeight="1">
      <c r="D27" s="64">
        <v>11</v>
      </c>
      <c r="F27" s="73" t="s">
        <v>37</v>
      </c>
      <c r="G27" s="69"/>
      <c r="H27" s="70"/>
      <c r="I27" s="92">
        <f t="shared" si="3"/>
        <v>260.2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>
        <v>260.2</v>
      </c>
      <c r="U27" s="92">
        <f t="shared" si="2"/>
        <v>183.3</v>
      </c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>
        <v>183.3</v>
      </c>
    </row>
    <row r="28" spans="4:32" ht="11.25" customHeight="1">
      <c r="D28" s="64">
        <v>12</v>
      </c>
      <c r="F28" s="76" t="s">
        <v>38</v>
      </c>
      <c r="G28" s="69"/>
      <c r="H28" s="70"/>
      <c r="I28" s="92">
        <f t="shared" si="3"/>
        <v>0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92">
        <f t="shared" si="2"/>
        <v>0</v>
      </c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4:32" ht="13.5" customHeight="1">
      <c r="D29" s="64">
        <v>13</v>
      </c>
      <c r="F29" s="73" t="s">
        <v>46</v>
      </c>
      <c r="G29" s="69"/>
      <c r="H29" s="75"/>
      <c r="I29" s="92">
        <f t="shared" si="3"/>
        <v>0</v>
      </c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92">
        <f t="shared" si="2"/>
        <v>0</v>
      </c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4:32" ht="24" customHeight="1">
      <c r="D30" s="64"/>
      <c r="F30" s="8" t="s">
        <v>133</v>
      </c>
      <c r="G30" s="69"/>
      <c r="H30" s="75"/>
      <c r="I30" s="92">
        <f t="shared" si="3"/>
        <v>0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92">
        <f t="shared" si="2"/>
        <v>0</v>
      </c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4:32" ht="27" customHeight="1">
      <c r="D31" s="64"/>
      <c r="F31" s="8" t="s">
        <v>134</v>
      </c>
      <c r="G31" s="69"/>
      <c r="H31" s="75"/>
      <c r="I31" s="92">
        <f t="shared" si="3"/>
        <v>0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92">
        <f t="shared" si="2"/>
        <v>0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4:32" ht="14.25" customHeight="1">
      <c r="D32" s="64"/>
      <c r="F32" s="73" t="s">
        <v>119</v>
      </c>
      <c r="G32" s="69"/>
      <c r="H32" s="75"/>
      <c r="I32" s="92">
        <f t="shared" si="3"/>
        <v>601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>
        <v>601</v>
      </c>
      <c r="U32" s="92">
        <f t="shared" si="2"/>
        <v>422.3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>
        <v>422.3</v>
      </c>
    </row>
    <row r="33" spans="4:32" ht="27" customHeight="1">
      <c r="D33" s="64"/>
      <c r="F33" s="73" t="s">
        <v>154</v>
      </c>
      <c r="G33" s="69"/>
      <c r="H33" s="75"/>
      <c r="I33" s="92">
        <f t="shared" si="3"/>
        <v>1378.3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>
        <v>1378.3</v>
      </c>
      <c r="U33" s="92">
        <f t="shared" si="2"/>
        <v>960</v>
      </c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>
        <v>960</v>
      </c>
    </row>
    <row r="34" spans="4:32" ht="23.25" customHeight="1">
      <c r="D34" s="64"/>
      <c r="F34" s="73" t="s">
        <v>120</v>
      </c>
      <c r="G34" s="69"/>
      <c r="H34" s="75"/>
      <c r="I34" s="92">
        <f t="shared" si="3"/>
        <v>1308.2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>
        <v>1308.2</v>
      </c>
      <c r="U34" s="92">
        <f t="shared" si="2"/>
        <v>1235.5</v>
      </c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>
        <v>1235.5</v>
      </c>
    </row>
    <row r="35" spans="4:32" ht="33.75" customHeight="1">
      <c r="D35" s="64"/>
      <c r="F35" s="73" t="s">
        <v>121</v>
      </c>
      <c r="G35" s="69"/>
      <c r="H35" s="75"/>
      <c r="I35" s="92">
        <f t="shared" si="3"/>
        <v>1303.9</v>
      </c>
      <c r="J35" s="74">
        <v>1303.9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92">
        <f t="shared" si="2"/>
        <v>1303.4</v>
      </c>
      <c r="V35" s="74">
        <v>1303.4</v>
      </c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4:32" ht="24.75" customHeight="1">
      <c r="D36" s="64">
        <v>15</v>
      </c>
      <c r="F36" s="73" t="s">
        <v>147</v>
      </c>
      <c r="G36" s="69"/>
      <c r="H36" s="75"/>
      <c r="I36" s="92">
        <f t="shared" si="3"/>
        <v>0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92">
        <f t="shared" si="2"/>
        <v>0</v>
      </c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4:32" ht="14.25" customHeight="1">
      <c r="D37" s="64">
        <v>17</v>
      </c>
      <c r="F37" s="73" t="s">
        <v>184</v>
      </c>
      <c r="G37" s="69"/>
      <c r="H37" s="70"/>
      <c r="I37" s="92">
        <f t="shared" si="3"/>
        <v>0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92">
        <f t="shared" si="2"/>
        <v>0</v>
      </c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4:32" ht="14.25" customHeight="1">
      <c r="D38" s="64"/>
      <c r="F38" s="73" t="s">
        <v>141</v>
      </c>
      <c r="G38" s="69"/>
      <c r="H38" s="70"/>
      <c r="I38" s="92">
        <f t="shared" si="3"/>
        <v>1465.7</v>
      </c>
      <c r="J38" s="74"/>
      <c r="K38" s="74"/>
      <c r="L38" s="74"/>
      <c r="M38" s="74"/>
      <c r="N38" s="74"/>
      <c r="O38" s="74"/>
      <c r="P38" s="74"/>
      <c r="Q38" s="74">
        <v>1465.7</v>
      </c>
      <c r="R38" s="74"/>
      <c r="S38" s="74"/>
      <c r="T38" s="74"/>
      <c r="U38" s="92">
        <f t="shared" si="2"/>
        <v>1465.7</v>
      </c>
      <c r="V38" s="74"/>
      <c r="W38" s="74"/>
      <c r="X38" s="74"/>
      <c r="Y38" s="74"/>
      <c r="Z38" s="74"/>
      <c r="AA38" s="74"/>
      <c r="AB38" s="74"/>
      <c r="AC38" s="74">
        <v>1465.7</v>
      </c>
      <c r="AD38" s="74"/>
      <c r="AE38" s="74"/>
      <c r="AF38" s="74"/>
    </row>
    <row r="39" spans="4:32" ht="36.75" customHeight="1">
      <c r="D39" s="64"/>
      <c r="F39" s="73" t="s">
        <v>178</v>
      </c>
      <c r="G39" s="69"/>
      <c r="H39" s="70"/>
      <c r="I39" s="92">
        <f t="shared" si="3"/>
        <v>4524.6</v>
      </c>
      <c r="J39" s="74"/>
      <c r="K39" s="74"/>
      <c r="L39" s="74"/>
      <c r="M39" s="74"/>
      <c r="N39" s="74"/>
      <c r="O39" s="74"/>
      <c r="P39" s="74"/>
      <c r="Q39" s="74"/>
      <c r="R39" s="74">
        <v>4524.6</v>
      </c>
      <c r="S39" s="74"/>
      <c r="T39" s="74"/>
      <c r="U39" s="92">
        <f>SUM(W39:AF39)</f>
        <v>4524.6</v>
      </c>
      <c r="W39" s="74"/>
      <c r="X39" s="74"/>
      <c r="Y39" s="74"/>
      <c r="Z39" s="74"/>
      <c r="AA39" s="74"/>
      <c r="AB39" s="74"/>
      <c r="AC39" s="74"/>
      <c r="AD39" s="74">
        <v>4524.6</v>
      </c>
      <c r="AE39" s="74"/>
      <c r="AF39" s="74"/>
    </row>
    <row r="40" spans="4:32" ht="34.5" customHeight="1">
      <c r="D40" s="64"/>
      <c r="F40" s="73" t="s">
        <v>185</v>
      </c>
      <c r="G40" s="69"/>
      <c r="H40" s="70"/>
      <c r="I40" s="92">
        <f t="shared" si="3"/>
        <v>457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>
        <v>457</v>
      </c>
      <c r="U40" s="92">
        <f aca="true" t="shared" si="4" ref="U40:U48">SUM(V40:AF40)</f>
        <v>456.9</v>
      </c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>
        <v>456.9</v>
      </c>
    </row>
    <row r="41" spans="4:32" ht="34.5" customHeight="1">
      <c r="D41" s="64"/>
      <c r="F41" s="73" t="s">
        <v>174</v>
      </c>
      <c r="G41" s="69"/>
      <c r="H41" s="70"/>
      <c r="I41" s="92">
        <f t="shared" si="3"/>
        <v>1257.7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>
        <v>1257.7</v>
      </c>
      <c r="U41" s="92">
        <f t="shared" si="4"/>
        <v>1257.7</v>
      </c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>
        <v>1257.7</v>
      </c>
    </row>
    <row r="42" spans="4:32" ht="34.5" customHeight="1">
      <c r="D42" s="64"/>
      <c r="F42" s="73" t="s">
        <v>176</v>
      </c>
      <c r="G42" s="69"/>
      <c r="H42" s="70"/>
      <c r="I42" s="92">
        <f t="shared" si="3"/>
        <v>296.4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>
        <v>296.4</v>
      </c>
      <c r="U42" s="92">
        <f t="shared" si="4"/>
        <v>296.4</v>
      </c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>
        <v>296.4</v>
      </c>
    </row>
    <row r="43" spans="4:32" ht="34.5" customHeight="1">
      <c r="D43" s="64"/>
      <c r="F43" s="73" t="s">
        <v>175</v>
      </c>
      <c r="G43" s="69"/>
      <c r="H43" s="70"/>
      <c r="I43" s="92">
        <f t="shared" si="3"/>
        <v>200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>
        <v>200</v>
      </c>
      <c r="U43" s="92">
        <f t="shared" si="4"/>
        <v>0</v>
      </c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4:32" ht="34.5" customHeight="1">
      <c r="D44" s="64"/>
      <c r="F44" s="73" t="s">
        <v>177</v>
      </c>
      <c r="G44" s="69"/>
      <c r="H44" s="70"/>
      <c r="I44" s="92">
        <f t="shared" si="3"/>
        <v>110</v>
      </c>
      <c r="J44" s="74"/>
      <c r="K44" s="74"/>
      <c r="L44" s="74"/>
      <c r="M44" s="74"/>
      <c r="N44" s="74"/>
      <c r="O44" s="74"/>
      <c r="P44" s="74"/>
      <c r="Q44" s="74"/>
      <c r="R44" s="74">
        <v>80</v>
      </c>
      <c r="S44" s="74"/>
      <c r="T44" s="74">
        <v>30</v>
      </c>
      <c r="U44" s="92">
        <f t="shared" si="4"/>
        <v>79.9</v>
      </c>
      <c r="V44" s="74"/>
      <c r="W44" s="74"/>
      <c r="X44" s="74"/>
      <c r="Y44" s="74"/>
      <c r="Z44" s="74"/>
      <c r="AA44" s="74"/>
      <c r="AB44" s="74"/>
      <c r="AC44" s="74"/>
      <c r="AD44" s="74">
        <v>79.9</v>
      </c>
      <c r="AE44" s="74"/>
      <c r="AF44" s="74"/>
    </row>
    <row r="45" spans="4:32" ht="38.25">
      <c r="D45" s="64"/>
      <c r="F45" s="105" t="s">
        <v>179</v>
      </c>
      <c r="G45" s="77"/>
      <c r="H45" s="70"/>
      <c r="I45" s="92">
        <f t="shared" si="3"/>
        <v>256.5</v>
      </c>
      <c r="J45" s="74">
        <v>256.5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92">
        <f t="shared" si="4"/>
        <v>256.5</v>
      </c>
      <c r="V45" s="74">
        <v>256.5</v>
      </c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4:32" ht="38.25">
      <c r="D46" s="64"/>
      <c r="F46" s="105" t="s">
        <v>180</v>
      </c>
      <c r="G46" s="77"/>
      <c r="H46" s="70"/>
      <c r="I46" s="92">
        <f t="shared" si="3"/>
        <v>149.5</v>
      </c>
      <c r="J46" s="74">
        <v>149.5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92">
        <f t="shared" si="4"/>
        <v>149.5</v>
      </c>
      <c r="V46" s="74">
        <v>149.5</v>
      </c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4:32" ht="63.75">
      <c r="D47" s="64"/>
      <c r="F47" s="78" t="s">
        <v>181</v>
      </c>
      <c r="G47" s="77"/>
      <c r="H47" s="70"/>
      <c r="I47" s="92">
        <f t="shared" si="3"/>
        <v>752.6</v>
      </c>
      <c r="J47" s="74">
        <v>752.6</v>
      </c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92">
        <f t="shared" si="4"/>
        <v>752.6</v>
      </c>
      <c r="V47" s="74">
        <v>752.6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4:32" ht="25.5">
      <c r="D48" s="64"/>
      <c r="F48" s="78" t="s">
        <v>186</v>
      </c>
      <c r="G48" s="77"/>
      <c r="H48" s="70"/>
      <c r="I48" s="104">
        <f t="shared" si="3"/>
        <v>1983.7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>
        <v>1983.7</v>
      </c>
      <c r="U48" s="92">
        <f t="shared" si="4"/>
        <v>1983.6</v>
      </c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>
        <v>1983.6</v>
      </c>
    </row>
    <row r="49" spans="4:32" ht="12.75">
      <c r="D49" s="64"/>
      <c r="F49" s="40"/>
      <c r="G49" s="77"/>
      <c r="H49" s="70"/>
      <c r="I49" s="10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10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4:32" ht="12.75">
      <c r="D50" s="64"/>
      <c r="F50" s="40"/>
      <c r="G50" s="77"/>
      <c r="H50" s="70"/>
      <c r="I50" s="10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10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4:32" ht="12.75">
      <c r="D51" s="64"/>
      <c r="F51" s="40"/>
      <c r="G51" s="77"/>
      <c r="H51" s="70"/>
      <c r="I51" s="10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10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4:32" ht="12.75">
      <c r="D52" s="64"/>
      <c r="F52" s="78" t="s">
        <v>24</v>
      </c>
      <c r="G52" s="77"/>
      <c r="H52" s="70"/>
      <c r="I52" s="97">
        <f aca="true" t="shared" si="5" ref="I52:AF52">I16-SUM(I18:I51)</f>
        <v>0</v>
      </c>
      <c r="J52" s="97">
        <f t="shared" si="5"/>
        <v>0</v>
      </c>
      <c r="K52" s="97">
        <f t="shared" si="5"/>
        <v>0</v>
      </c>
      <c r="L52" s="97">
        <f t="shared" si="5"/>
        <v>0</v>
      </c>
      <c r="M52" s="97">
        <f t="shared" si="5"/>
        <v>0</v>
      </c>
      <c r="N52" s="97">
        <f t="shared" si="5"/>
        <v>0</v>
      </c>
      <c r="O52" s="97">
        <f t="shared" si="5"/>
        <v>0</v>
      </c>
      <c r="P52" s="97">
        <f t="shared" si="5"/>
        <v>0</v>
      </c>
      <c r="Q52" s="97">
        <f t="shared" si="5"/>
        <v>0</v>
      </c>
      <c r="R52" s="97">
        <f t="shared" si="5"/>
        <v>0</v>
      </c>
      <c r="S52" s="97">
        <f t="shared" si="5"/>
        <v>0</v>
      </c>
      <c r="T52" s="97">
        <f t="shared" si="5"/>
        <v>0</v>
      </c>
      <c r="U52" s="97">
        <f t="shared" si="5"/>
        <v>0</v>
      </c>
      <c r="V52" s="97">
        <f t="shared" si="5"/>
        <v>0</v>
      </c>
      <c r="W52" s="97">
        <f t="shared" si="5"/>
        <v>0</v>
      </c>
      <c r="X52" s="97">
        <f t="shared" si="5"/>
        <v>0</v>
      </c>
      <c r="Y52" s="97">
        <f t="shared" si="5"/>
        <v>0</v>
      </c>
      <c r="Z52" s="97">
        <f t="shared" si="5"/>
        <v>0</v>
      </c>
      <c r="AA52" s="97">
        <f t="shared" si="5"/>
        <v>0</v>
      </c>
      <c r="AB52" s="97">
        <f t="shared" si="5"/>
        <v>0</v>
      </c>
      <c r="AC52" s="97">
        <f t="shared" si="5"/>
        <v>0</v>
      </c>
      <c r="AD52" s="97">
        <f t="shared" si="5"/>
        <v>0</v>
      </c>
      <c r="AE52" s="97">
        <f t="shared" si="5"/>
        <v>0</v>
      </c>
      <c r="AF52" s="97">
        <f t="shared" si="5"/>
        <v>0</v>
      </c>
    </row>
    <row r="53" spans="4:32" ht="22.5">
      <c r="D53" s="64"/>
      <c r="F53" s="79" t="s">
        <v>26</v>
      </c>
      <c r="G53" s="77"/>
      <c r="H53" s="70"/>
      <c r="I53" s="96">
        <f>I16-(J16+K16+L16+M16+N16+O16+P16+Q16+R16+S16)</f>
        <v>7772.500000000004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96">
        <f>U16-(V16+W16+X16+Y16+Z16+AA16+AB16+AC16+AD16+AE16)</f>
        <v>6795.699999999999</v>
      </c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</row>
    <row r="54" spans="4:32" ht="12.75">
      <c r="D54" s="64"/>
      <c r="F54" s="81"/>
      <c r="G54" s="82"/>
      <c r="H54" s="83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5"/>
      <c r="V54" s="84"/>
      <c r="W54" s="84"/>
      <c r="X54" s="84"/>
      <c r="Y54" s="84"/>
      <c r="Z54" s="84"/>
      <c r="AA54" s="84"/>
      <c r="AB54" s="84"/>
      <c r="AC54" s="84"/>
      <c r="AD54" s="51"/>
      <c r="AE54" s="51"/>
      <c r="AF54" s="51"/>
    </row>
    <row r="55" spans="7:30" ht="38.25" customHeight="1">
      <c r="G55" s="54"/>
      <c r="H55" s="54"/>
      <c r="I55" s="110"/>
      <c r="J55" s="44" t="s">
        <v>187</v>
      </c>
      <c r="Q55" s="192" t="s">
        <v>188</v>
      </c>
      <c r="R55" s="192"/>
      <c r="S55" s="192"/>
      <c r="U55" s="193"/>
      <c r="V55" s="193"/>
      <c r="W55" s="193"/>
      <c r="X55" s="193"/>
      <c r="Z55" s="124"/>
      <c r="AA55" s="124"/>
      <c r="AB55" s="124"/>
      <c r="AC55" s="124"/>
      <c r="AD55" s="124"/>
    </row>
    <row r="56" spans="9:17" ht="12.75">
      <c r="I56" s="45" t="s">
        <v>194</v>
      </c>
      <c r="Q56" s="45" t="s">
        <v>193</v>
      </c>
    </row>
    <row r="57" spans="9:28" ht="12.75">
      <c r="I57" s="86" t="s">
        <v>52</v>
      </c>
      <c r="AB57" s="19"/>
    </row>
  </sheetData>
  <sheetProtection insertColumns="0" insertRows="0"/>
  <protectedRanges>
    <protectedRange sqref="V53:AF53" name="Диапазон18"/>
    <protectedRange sqref="J53:T53" name="Диапазон16"/>
    <protectedRange sqref="J53:T53" name="Диапазон13"/>
    <protectedRange sqref="V53:AF53" name="Диапазон11"/>
    <protectedRange sqref="I17:U51 AE17:AF51 V17:AD38 V40:AD51 W39:AD39" name="Диапазон9"/>
    <protectedRange sqref="J53:T53" name="Диапазон6"/>
    <protectedRange sqref="G55:H57 Q55:S55 I56:J57 K55:M57 O56:Q56 R56:S57 N57:Q57 T55:Y57 AC57 AD55:AF57 AC55 Z56:AA57 AB56" name="Диапазон8"/>
    <protectedRange sqref="J18:T51" name="Диапазон2"/>
    <protectedRange sqref="F1:AF6" name="Диапазон1"/>
    <protectedRange sqref="AE18:AF51 V18:AD38 V40:AD51 W39:AD39" name="Диапазон3"/>
    <protectedRange sqref="I17:U51 AE17:AF51 V17:AD38 V40:AD51 W39:AD39" name="Диапазон5"/>
    <protectedRange sqref="V53:AF53" name="Диапазон7"/>
    <protectedRange sqref="J53:T53" name="Диапазон10"/>
    <protectedRange sqref="V53:AF53" name="Диапазон14"/>
    <protectedRange sqref="J18:T51" name="Диапазон15"/>
    <protectedRange sqref="AE18:AF51 V18:AD38 V40:AD51 W39:AD39" name="Диапазон17"/>
    <protectedRange sqref="D7:X7" name="Диапазон85"/>
  </protectedRanges>
  <mergeCells count="20">
    <mergeCell ref="AA1:AF1"/>
    <mergeCell ref="V2:AF2"/>
    <mergeCell ref="V3:AF3"/>
    <mergeCell ref="F2:I2"/>
    <mergeCell ref="Z55:AD55"/>
    <mergeCell ref="F8:AF8"/>
    <mergeCell ref="V10:AF10"/>
    <mergeCell ref="F4:AF4"/>
    <mergeCell ref="F5:AF5"/>
    <mergeCell ref="F6:AF6"/>
    <mergeCell ref="F7:AF7"/>
    <mergeCell ref="Q55:S55"/>
    <mergeCell ref="U55:X55"/>
    <mergeCell ref="F9:F11"/>
    <mergeCell ref="G9:H10"/>
    <mergeCell ref="I9:T9"/>
    <mergeCell ref="U9:AF9"/>
    <mergeCell ref="I10:I11"/>
    <mergeCell ref="J10:T10"/>
    <mergeCell ref="U10:U11"/>
  </mergeCells>
  <conditionalFormatting sqref="I53:AF53">
    <cfRule type="cellIs" priority="1" dxfId="0" operator="equal" stopIfTrue="1">
      <formula>0</formula>
    </cfRule>
    <cfRule type="cellIs" priority="2" dxfId="2" operator="lessThan" stopIfTrue="1">
      <formula>0</formula>
    </cfRule>
  </conditionalFormatting>
  <conditionalFormatting sqref="I18:I47 U18:U48 I16:AF16">
    <cfRule type="cellIs" priority="3" dxfId="0" operator="equal" stopIfTrue="1">
      <formula>0</formula>
    </cfRule>
    <cfRule type="cellIs" priority="4" dxfId="1" operator="lessThan" stopIfTrue="1">
      <formula>0</formula>
    </cfRule>
  </conditionalFormatting>
  <conditionalFormatting sqref="I52:AF52">
    <cfRule type="cellIs" priority="5" dxfId="0" operator="equal" stopIfTrue="1">
      <formula>0</formula>
    </cfRule>
    <cfRule type="cellIs" priority="6" dxfId="3" operator="notEqual" stopIfTrue="1">
      <formula>0</formula>
    </cfRule>
  </conditionalFormatting>
  <printOptions/>
  <pageMargins left="0.1968503937007874" right="0.1968503937007874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HM</cp:lastModifiedBy>
  <cp:lastPrinted>2013-01-18T10:37:11Z</cp:lastPrinted>
  <dcterms:created xsi:type="dcterms:W3CDTF">2003-01-10T07:08:24Z</dcterms:created>
  <dcterms:modified xsi:type="dcterms:W3CDTF">2013-02-05T05:30:32Z</dcterms:modified>
  <cp:category/>
  <cp:version/>
  <cp:contentType/>
  <cp:contentStatus/>
</cp:coreProperties>
</file>