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звитие здравоохранения" sheetId="1" r:id="rId1"/>
    <sheet name="Модернизация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M31" authorId="0">
      <text>
        <r>
          <rPr>
            <b/>
            <sz val="9"/>
            <color indexed="8"/>
            <rFont val="Tahoma"/>
            <family val="2"/>
          </rPr>
          <t xml:space="preserve">14:
</t>
        </r>
      </text>
    </comment>
  </commentList>
</comments>
</file>

<file path=xl/sharedStrings.xml><?xml version="1.0" encoding="utf-8"?>
<sst xmlns="http://schemas.openxmlformats.org/spreadsheetml/2006/main" count="298" uniqueCount="227">
  <si>
    <t xml:space="preserve">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</si>
  <si>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</si>
  <si>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№_743_ от __12.04_ 2013 года</t>
  </si>
  <si>
    <t xml:space="preserve">                                                                                </t>
  </si>
  <si>
    <t xml:space="preserve">                               ОТЧЁТ</t>
  </si>
  <si>
    <t>о финансировании, освоении и результативности проводимых программных мероприятий</t>
  </si>
  <si>
    <t>муниципальной долгосрочной целевой программы</t>
  </si>
  <si>
    <t xml:space="preserve">                        "Развитие здравоохранения города Батайска на 2010 - 2015 годы"___________</t>
  </si>
  <si>
    <t xml:space="preserve">                   (наименование муниципальной долгосрочной целевой программы)</t>
  </si>
  <si>
    <r>
      <t>по состоянию на "</t>
    </r>
    <r>
      <rPr>
        <u val="single"/>
        <sz val="12"/>
        <rFont val="Times New Roman"/>
        <family val="1"/>
      </rPr>
      <t>_1_</t>
    </r>
    <r>
      <rPr>
        <sz val="12"/>
        <rFont val="Times New Roman"/>
        <family val="1"/>
      </rPr>
      <t>"_</t>
    </r>
    <r>
      <rPr>
        <u val="single"/>
        <sz val="12"/>
        <rFont val="Times New Roman"/>
        <family val="1"/>
      </rPr>
      <t>января</t>
    </r>
    <r>
      <rPr>
        <sz val="12"/>
        <rFont val="Times New Roman"/>
        <family val="1"/>
      </rPr>
      <t>_ 20_</t>
    </r>
    <r>
      <rPr>
        <u val="single"/>
        <sz val="12"/>
        <rFont val="Times New Roman"/>
        <family val="1"/>
      </rPr>
      <t>13</t>
    </r>
    <r>
      <rPr>
        <sz val="12"/>
        <rFont val="Times New Roman"/>
        <family val="1"/>
      </rPr>
      <t>_ года</t>
    </r>
  </si>
  <si>
    <t xml:space="preserve"> </t>
  </si>
  <si>
    <t>Наименование мероприятия</t>
  </si>
  <si>
    <t>Показатели результативности муниципальных долгосрочных целевых программ</t>
  </si>
  <si>
    <t>Объём ассигнований (тыс. руб.)</t>
  </si>
  <si>
    <t>Степень выполнения мероприятий</t>
  </si>
  <si>
    <t>Наименование показателя результативности мероприятия</t>
  </si>
  <si>
    <t>Ед. измерения</t>
  </si>
  <si>
    <t>План</t>
  </si>
  <si>
    <t>факт</t>
  </si>
  <si>
    <t>Отклонение (%)</t>
  </si>
  <si>
    <t>Уточнённый план бюджетных ассигнований на год (тыс. руб.)</t>
  </si>
  <si>
    <t>Исполнение (кассовые расходы) (тыс. руб.)</t>
  </si>
  <si>
    <t>всего</t>
  </si>
  <si>
    <t>федеральный бюджет</t>
  </si>
  <si>
    <t>областной бюджет</t>
  </si>
  <si>
    <t xml:space="preserve">местный бюджет </t>
  </si>
  <si>
    <t>прочие источники</t>
  </si>
  <si>
    <t xml:space="preserve">Всего по программе </t>
  </si>
  <si>
    <t>тыс.руб.</t>
  </si>
  <si>
    <t>Подпрограмма «Выполнение функций муниципальными учреждениями здравоохранения в соответствии с установленным муниципальным заданием»</t>
  </si>
  <si>
    <t>рождаемость</t>
  </si>
  <si>
    <t>на 1000 чел.</t>
  </si>
  <si>
    <t>11,0</t>
  </si>
  <si>
    <t>18,0</t>
  </si>
  <si>
    <t>+ 63,6</t>
  </si>
  <si>
    <t>смертность</t>
  </si>
  <si>
    <t>14,9</t>
  </si>
  <si>
    <t>12,7</t>
  </si>
  <si>
    <t>- 14,8</t>
  </si>
  <si>
    <t>количество посещений на одного жителя</t>
  </si>
  <si>
    <t>посещение</t>
  </si>
  <si>
    <t>7,7</t>
  </si>
  <si>
    <t>7,4</t>
  </si>
  <si>
    <t>- 4</t>
  </si>
  <si>
    <t>% выполнения дополнительной диспансеризации граждан</t>
  </si>
  <si>
    <t>%</t>
  </si>
  <si>
    <t>98,6</t>
  </si>
  <si>
    <t>100</t>
  </si>
  <si>
    <t>+ 1,4</t>
  </si>
  <si>
    <t>количество вызовов ОСМП на 1000 чел. населения</t>
  </si>
  <si>
    <t>вызов</t>
  </si>
  <si>
    <t>356,3</t>
  </si>
  <si>
    <t>339,1</t>
  </si>
  <si>
    <t>- 4,8</t>
  </si>
  <si>
    <t>уровень госпитализации в МБУЗ ЦГБ</t>
  </si>
  <si>
    <t>195</t>
  </si>
  <si>
    <t>163</t>
  </si>
  <si>
    <t>-16,4</t>
  </si>
  <si>
    <t>длительность пребывания больного на койке ОМС</t>
  </si>
  <si>
    <t>дни</t>
  </si>
  <si>
    <t>12,4</t>
  </si>
  <si>
    <t>7,9</t>
  </si>
  <si>
    <t>-36,3</t>
  </si>
  <si>
    <t>Услуги скорой медицинской помощи (отделение скорой медицинской помощи), в т.ч. приобретение скоропомощного автомобиля</t>
  </si>
  <si>
    <t>Услуги амбулаторно-поликлинические (кабинет спортивной медицины)</t>
  </si>
  <si>
    <t>Услуги амбулаторно-поликлинические (кабинет психосоциального консультирования и добровольного обследования на ВИЧ – инфекцию)</t>
  </si>
  <si>
    <t>Услуги амбулаторно-поликлинические (кабинет планирования семьи)</t>
  </si>
  <si>
    <t>Услуги лечебно – диагностические, профилактические (кабинеты по обслуживанию детей в дошкольных учреждениях образования)</t>
  </si>
  <si>
    <t>Услуги аутопсийные               (патолого-анатомическое отделение)</t>
  </si>
  <si>
    <t>Направление «Функционирование социальных коек на базе МБУЗ «ЦГБ» города Батайска»</t>
  </si>
  <si>
    <t>Подпрограмма «Предупреждение и борьба с социально значимыми заболеваниями»</t>
  </si>
  <si>
    <t>Направление «Формирование здорового образа жизни. (Центр здоровья)»*</t>
  </si>
  <si>
    <t>* количество человек, прошедших обследование</t>
  </si>
  <si>
    <t>в т.ч взрослые</t>
  </si>
  <si>
    <t>чел.</t>
  </si>
  <si>
    <t>в т.ч. дети</t>
  </si>
  <si>
    <t>Направление «Мероприятия по борьбе с туберкулезом»</t>
  </si>
  <si>
    <t>Заболеваемость туберкулёзом</t>
  </si>
  <si>
    <t>на 100 тыс. населения</t>
  </si>
  <si>
    <t>70,5</t>
  </si>
  <si>
    <t>54,6</t>
  </si>
  <si>
    <t>-22,6</t>
  </si>
  <si>
    <t>смертность от туберкулёза</t>
  </si>
  <si>
    <t>25,9</t>
  </si>
  <si>
    <t>17,6</t>
  </si>
  <si>
    <t>-32</t>
  </si>
  <si>
    <t>удельный вес больных, выявленных в фазе распада</t>
  </si>
  <si>
    <t>+11,2</t>
  </si>
  <si>
    <t>Направление «Мероприятия по предупреждению распространения заболевания, вызванного вирусом иммунодефицита человека (ВИЧ-инфекция), диагностике и лечению ВИЧ-инфекции и ассоциированных заболеваний с синдромом приобретенного иммунодефицита человека»</t>
  </si>
  <si>
    <t>Охват ВИЧ-инфецированных больных диспансерным наблюдением</t>
  </si>
  <si>
    <t>Направление «Мероприятия по проведению вакцинопрофилактики»</t>
  </si>
  <si>
    <t>Выполнение плана по вакцинации против Гепатита В</t>
  </si>
  <si>
    <t>Направление «Мероприятия по совершенствованию медицинской помощи больным с сосудистыми заболеваниями»</t>
  </si>
  <si>
    <t>Больничная летальность от острого инфаркта миокарда</t>
  </si>
  <si>
    <t>+ 50</t>
  </si>
  <si>
    <t>больничная летальность от острого нарушения мозгового кровообращения</t>
  </si>
  <si>
    <t>Проведение тромболизисов больным с острым инфарктом миокарда</t>
  </si>
  <si>
    <t>шт.</t>
  </si>
  <si>
    <t>Направление «Мероприятия по борьбе с сахарным диабетом»</t>
  </si>
  <si>
    <t>Показатель средней продолжительности жизни больных сахарным диабетом</t>
  </si>
  <si>
    <t>- мужчины</t>
  </si>
  <si>
    <t>лет</t>
  </si>
  <si>
    <t>50-52</t>
  </si>
  <si>
    <t>51-52</t>
  </si>
  <si>
    <t>- женщины</t>
  </si>
  <si>
    <t>57-58</t>
  </si>
  <si>
    <t>Направление «Мероприятия по борьбе с онкологическими заболеваниями»</t>
  </si>
  <si>
    <t>Смертность от злокачественных новообразований</t>
  </si>
  <si>
    <t xml:space="preserve">Удельный вес 4-ой клинической группы в общем числе больных с впервые установленным диагнозом </t>
  </si>
  <si>
    <t>Направление «Мероприятия по обеспечению санитарной охраны территории и предупреждению природно-очаговых и особо опасных инфекций среди населения в городе Батайске»</t>
  </si>
  <si>
    <t>Направление "Определение наличия в организме наркотических и других психоактивных  веществ"</t>
  </si>
  <si>
    <t>Подпрограмма «Лекарственное обеспечение льготных категорий граждан»</t>
  </si>
  <si>
    <t>Подпрограмма «Обеспечение граждан дорогостоящими видами медицинской помощи»</t>
  </si>
  <si>
    <t>Направление «Обеспечение жителей города гемодиализной помощью, транспортировка пациентов в ОБ №2 на искусственную почку»</t>
  </si>
  <si>
    <t>Подпрограмма «Совершенствование подготовки медицинских кадров»</t>
  </si>
  <si>
    <t>Увеличение укомплектованности здравоохранения врачами</t>
  </si>
  <si>
    <t>71</t>
  </si>
  <si>
    <t>81,2</t>
  </si>
  <si>
    <t>+14,4</t>
  </si>
  <si>
    <t>Аттестовано врачей</t>
  </si>
  <si>
    <t>51,3</t>
  </si>
  <si>
    <t>46,6</t>
  </si>
  <si>
    <t>-9,1</t>
  </si>
  <si>
    <t>не учились более 5-ти лет :                     - врачей                    - средних мед. работников</t>
  </si>
  <si>
    <t xml:space="preserve">                               3,04      3,79</t>
  </si>
  <si>
    <t xml:space="preserve">            0,3      1,3</t>
  </si>
  <si>
    <t xml:space="preserve">                - 90,1       - 65,7</t>
  </si>
  <si>
    <t>Последипломное образование и повышение квалификации сотрудников МБУЗ «ЦГБ»</t>
  </si>
  <si>
    <t>Заработная  плата врачей интернов</t>
  </si>
  <si>
    <t>Повышение квалификации    и переподготовка врачей, специалистов с высшим немедицинским образованием и среднего  медицинского персонала  в муниципальных учреждениях здравоохранения</t>
  </si>
  <si>
    <t>Подпрограмма «Повышение уровня заработной платы некоторых категорий работников здравоохранения»</t>
  </si>
  <si>
    <t>Осуществление стимулирующих выплат врачам и среднему медицинскому персоналу службы скорой медицинской помощи и участковой службы, в т.ч.</t>
  </si>
  <si>
    <t>Количество врачей и среднего медицинского персонала службы скорой медицинской помощи и участковой службы, в т.ч.</t>
  </si>
  <si>
    <t>196</t>
  </si>
  <si>
    <t>0</t>
  </si>
  <si>
    <t>Среднегодовое количество врачей-терапевтов, врачей-педиатров, врачей общей практики, получающих доплаты</t>
  </si>
  <si>
    <t>Средний персонал</t>
  </si>
  <si>
    <t>Выплат врачам и среднему медицинскому персоналу службы скорой медицинской помощи</t>
  </si>
  <si>
    <t xml:space="preserve">Среднегодовое количество сотрудников ОСМП, получающих доплаты </t>
  </si>
  <si>
    <t>85</t>
  </si>
  <si>
    <t>Выплаты врачам и среднему медицинскому персоналу участковой службы</t>
  </si>
  <si>
    <t>Количество врачей и среднего медицинского персонала участковой службы.</t>
  </si>
  <si>
    <t>Осуществление стимулирующих доплат медицинскому персоналу, обслуживающему дошкольно-школьные, школьные учреждения образования</t>
  </si>
  <si>
    <t>Количество сотрудников, обслуживающих ДОУ</t>
  </si>
  <si>
    <t>Количество сотрудников, обслуживающих школьные учреждения</t>
  </si>
  <si>
    <t>Осуществление стимулирующих доплат молодым специалистам</t>
  </si>
  <si>
    <t xml:space="preserve">Количество специалистов, получающих доплаты "Молодым специалистам": </t>
  </si>
  <si>
    <t>- врачей</t>
  </si>
  <si>
    <t>20</t>
  </si>
  <si>
    <t>- средний персонал</t>
  </si>
  <si>
    <t>25</t>
  </si>
  <si>
    <t>- прочий персонал</t>
  </si>
  <si>
    <t>9</t>
  </si>
  <si>
    <t>Осуществление стимулирующих доплат сотрудникам МБУЗ «ЦГБ» города Батайска (узкие специалисты  и др.)</t>
  </si>
  <si>
    <t>Подпрограмма «Развитие службы детства и родовспоможения»</t>
  </si>
  <si>
    <t>Обучение основам реаниматологии и интенсивной терапии в педиатрии</t>
  </si>
  <si>
    <t>Формирование здорового образа жизни у детей ( Центр здоровья для детей)</t>
  </si>
  <si>
    <t>Подпрограмма «Укрепление материально-технической базы муниципальных учреждений здравоохранения»</t>
  </si>
  <si>
    <t>Количество учреждений здравоохранения, на содержание которых требуются средства</t>
  </si>
  <si>
    <t>Содержание МБУЗ "Стоматологическая поликлиника" , в т.ч. коммунальные услуги</t>
  </si>
  <si>
    <t>Закупка оборудования в  целях реализации мероприятий по внедрению административного регламента министерства здравоохранения РО по предоставлению муниципальной услуги оказания медицинской помощи населению муниципальными поликлиниками</t>
  </si>
  <si>
    <t>Приобретение медицинского оборудования (фиброгастроскоп)</t>
  </si>
  <si>
    <t>Текущий ремонт  объектов МБУЗ «ЦГБ» города Батайска</t>
  </si>
  <si>
    <t>Закупка автотранспортных средств для обеспечения деятельности учреждения здравоохранения</t>
  </si>
  <si>
    <t>Приобретение оргтехники и картриджей в рамках реализации программы по переходу к предоставлению первоочередных государственных и муниципальных услуг, предоставляемых органами исполнительной власти субъектов РФ и  органами местного самоуправления в электронном виде, а так же услуг, предоставляемых муниципальными учреждениями, согласно Распоряжению от 17.12.09 №1993</t>
  </si>
  <si>
    <t>Ремонт детского отделения МБУЗ «ЦГБ» города Батайска</t>
  </si>
  <si>
    <t>Строительство терапевтического корпуса в г.Батайске</t>
  </si>
  <si>
    <t>Направление «Организация городского склада для хранения иммунобиологических препаратов»</t>
  </si>
  <si>
    <t>Закупка энергосберегающих ламп ( в соответствии с ФЗ от 23.11.2009года №261 «Об энергосбережении и о повышении энергетической эффективности и о внесении изменений в отдельные законодательные акты Российской Федерации»)</t>
  </si>
  <si>
    <t>Мероприятия по подготовке и экспертизе ПСД на лечебный корпус №1 и поликлиническое отделение №3</t>
  </si>
  <si>
    <t>Создание и развитие телемедицинской сети</t>
  </si>
  <si>
    <t>Закупка работ по замене напольного плиточного покрытия</t>
  </si>
  <si>
    <t>Приобретение оборудования из резервного фонда Администрации РО</t>
  </si>
  <si>
    <t>Приобретение мебели, оборудования для детского, рентгенологического и кардиологического отделений</t>
  </si>
  <si>
    <t>Строительный контроль  на проведение строительства</t>
  </si>
  <si>
    <t>Авторский надзор  за строительством</t>
  </si>
  <si>
    <t>Приобретение холодильных шкафов для пищеблока</t>
  </si>
  <si>
    <t>Приобретение многофункциональных кроватей и приборов и электрооборудования для пищеблока за счет средств резервного фонда Праительства Ростовской области</t>
  </si>
  <si>
    <t>Подпрограмма «Мероприятия по донорству»</t>
  </si>
  <si>
    <t>Количество проводимых дней донора</t>
  </si>
  <si>
    <t xml:space="preserve">Подпрограмма «Содержание муниципальных учреждений здравоохранения»           ( в т.ч. коммунальные услуги, метрологическая поверка оборудования, налог на имущество и земельный налог) в т.ч.: </t>
  </si>
  <si>
    <t>Уплата налога  на имущество и земельного налога</t>
  </si>
  <si>
    <t>Подпрограмма  «Финансирование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</si>
  <si>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>Направление Финансирование противопожарных и антитеррористических мероприятий:</t>
  </si>
  <si>
    <t>Начальник общего отдела                                                                Л.Ю. Фастова</t>
  </si>
  <si>
    <t xml:space="preserve">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</si>
  <si>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к постановлению Администрации</t>
  </si>
  <si>
    <r>
      <t xml:space="preserve">                                                                                                                             №_743_ от ___</t>
    </r>
    <r>
      <rPr>
        <u val="single"/>
        <sz val="10"/>
        <rFont val="Times New Roman"/>
        <family val="1"/>
      </rPr>
      <t>_12.04.__</t>
    </r>
    <r>
      <rPr>
        <sz val="10"/>
        <rFont val="Times New Roman"/>
        <family val="1"/>
      </rPr>
      <t xml:space="preserve"> 2013г</t>
    </r>
  </si>
  <si>
    <t xml:space="preserve">                   ОТЧЁТ</t>
  </si>
  <si>
    <t>"Модернизация здравоохранения города Батайска Ростовской области на 2011-2012 годы"</t>
  </si>
  <si>
    <r>
      <t>по состоянию на "_</t>
    </r>
    <r>
      <rPr>
        <u val="single"/>
        <sz val="12"/>
        <rFont val="Times New Roman"/>
        <family val="1"/>
      </rPr>
      <t>1_</t>
    </r>
    <r>
      <rPr>
        <sz val="12"/>
        <rFont val="Times New Roman"/>
        <family val="1"/>
      </rPr>
      <t>_"__</t>
    </r>
    <r>
      <rPr>
        <u val="single"/>
        <sz val="12"/>
        <rFont val="Times New Roman"/>
        <family val="1"/>
      </rPr>
      <t>января_______</t>
    </r>
    <r>
      <rPr>
        <sz val="12"/>
        <rFont val="Times New Roman"/>
        <family val="1"/>
      </rPr>
      <t>___ 20_</t>
    </r>
    <r>
      <rPr>
        <u val="single"/>
        <sz val="12"/>
        <rFont val="Times New Roman"/>
        <family val="1"/>
      </rPr>
      <t>13</t>
    </r>
    <r>
      <rPr>
        <sz val="12"/>
        <rFont val="Times New Roman"/>
        <family val="1"/>
      </rPr>
      <t>_ года</t>
    </r>
  </si>
  <si>
    <t>Уточнённый план бюджетных ассигнований на год (тыс. руб.)**</t>
  </si>
  <si>
    <t>прочие источники  (ФФОМС, ТФОМС)</t>
  </si>
  <si>
    <t>Задача 1. Укрепление материально-технической базы медицинских учреждений.</t>
  </si>
  <si>
    <r>
      <t xml:space="preserve">Мероприятие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2.1. Проведение капитального ремонта, выполнение работ по содержанию дирекции (строительный контроль), монтаж автоматической пожарной сигнализации,  проведение работ по проектированию ПСД с прохождением экспертизы</t>
    </r>
  </si>
  <si>
    <t>количество зданий учреждений здравоохранения, прошедших капитальный ремонт из числа нуждающихся в нем</t>
  </si>
  <si>
    <t>ед.</t>
  </si>
  <si>
    <t>104435,6*</t>
  </si>
  <si>
    <t>Мероприятие 2.2 Оснащение оборудованием</t>
  </si>
  <si>
    <t xml:space="preserve">оснащение в соответствии с табелем оснащения </t>
  </si>
  <si>
    <t>Задача 2. Внедрение современных информационных систем в здравоохранение</t>
  </si>
  <si>
    <t>Мероприятие 1.1. Персонифицированный учет оказания медицинских услуг, возможность ведения электронной медицинской карты</t>
  </si>
  <si>
    <t>Мероприятие 1.2. Запись к врачу в электронном виде</t>
  </si>
  <si>
    <t>количество муниципальных учреждений здравоохранения, осуществляющих автоматизированную запись на прием к врачу с использованием сети Интернет и сенсорных терминалов</t>
  </si>
  <si>
    <t>Мероприятие 1.3. Обмен телемедицинскими данными, внедрение системы электронного документооборота</t>
  </si>
  <si>
    <t>количество муниципальных учреждений здравоохранения, использующих электронный документооборот при обмене медицинской документацией</t>
  </si>
  <si>
    <t>Мероприятие 2. ведение единого регистра медицинских работников, электронного паспорта медицинского учреждения и паспорта системы здравоохранения субъекта РФ</t>
  </si>
  <si>
    <t>количество муниципальных учреждений здравоохранения, ведущих единый регистр мед.работников</t>
  </si>
  <si>
    <t>ед</t>
  </si>
  <si>
    <t>Мероприятие 2.1. Ведение единого регистра медицинских работников</t>
  </si>
  <si>
    <t>Мероприятие 2.2. Ведение электронного паспорта медицинского учреждения</t>
  </si>
  <si>
    <t>Задача 3. Внедрение стандартов оказания медицинской помощи</t>
  </si>
  <si>
    <t>Мероприятие 1. Поэтапный переход к оказанию медицинской помощи в соответствии со стандартами медицинской помощи, устанавливаемыми Минздравсоцразвития России</t>
  </si>
  <si>
    <t>количество муниципальных учреждений здравоохранения, работающих в соответствии стандартов медицинской помощи</t>
  </si>
  <si>
    <t>17627,2*</t>
  </si>
  <si>
    <t>Мероприятие 3.Проведение диспансеризации 14-летних подростков и создание центров медико-социальной поддержки беременных, оказавщихся в трудной жизненной ситуации</t>
  </si>
  <si>
    <t>число обследованных детей</t>
  </si>
  <si>
    <t>Мероприятие 4. Обеспечение потребности во врачах по основным специальностям с учетом объемов медицинской помощи по программе государственных гарантий оказания гражданам РФ бесплатной медицинской помощи</t>
  </si>
  <si>
    <t>потребность во врачебных кадрах для оказания медицинской помощи по территориальной программе государственных гарантий</t>
  </si>
  <si>
    <t>Мероприятие 6.  Повышение доступности амбулаторной медицинской помощи, в том числе предоставляемой врачами-специалистами.</t>
  </si>
  <si>
    <t>число амбулаторных посещений</t>
  </si>
  <si>
    <t>посещения</t>
  </si>
  <si>
    <t>8878,9*</t>
  </si>
  <si>
    <t>6+</t>
  </si>
  <si>
    <t>* Сумма кассовых расходов за 2012 год превышает указанный в  программе уточненный план бюджетных ассигнований (графа "уточненный план бюджетных ассигнований 2012 года")в связи с тем, что в кассовые расходы 2012 года включены остатки  средств ФФОМС и ТФОМС  2011 года, которые в областной и муниципальной  долгосрочных целевых программах  "Модернизация здравоохранения Ростовской области на 2011-2012 годы"  и  "Модернизация здравоохранения  города Батайска Ростовской области на 2011-2012 годы" показаны в графе "уточненный план бюджетных ассигнований 2011 года". Муниципальная долгосрочная целевая программа "Модернизация здравоохранения города Батайска Ростовской области на 2011-2012 годы" разработана на основании областной долгосрочной  целевой программы "Модернизация здравоохранения  Ростовской области на 2011-2012 годы", куратором котрой является Министерство здравоохранения Ростовской области.</t>
  </si>
  <si>
    <t xml:space="preserve">** Уточнённый план бюджетных ассигнований 2012 года соотвествует утвержденной муниципальной долгосрочной целевой программе  "Модернизация здравоохранения  города Батайска Ростовской области на 2011-2012 годы" </t>
  </si>
  <si>
    <t>Начальник общего отдела                                                                  Л.Ю. Фастова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</si>
</sst>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1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3" xfId="0" applyBorder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0" fillId="0" borderId="4" xfId="0" applyBorder="1" applyAlignment="1">
      <alignment/>
    </xf>
    <xf numFmtId="164" fontId="0" fillId="0" borderId="5" xfId="0" applyBorder="1" applyAlignment="1">
      <alignment vertical="distributed" wrapText="1"/>
    </xf>
    <xf numFmtId="164" fontId="6" fillId="0" borderId="4" xfId="0" applyFont="1" applyFill="1" applyBorder="1" applyAlignment="1">
      <alignment horizontal="left" vertical="center" wrapText="1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164" fontId="0" fillId="0" borderId="1" xfId="0" applyBorder="1" applyAlignment="1">
      <alignment wrapText="1"/>
    </xf>
    <xf numFmtId="164" fontId="6" fillId="0" borderId="6" xfId="0" applyFont="1" applyFill="1" applyBorder="1" applyAlignment="1">
      <alignment horizontal="left" vertical="center" wrapText="1"/>
    </xf>
    <xf numFmtId="164" fontId="7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wrapText="1" shrinkToFit="1"/>
    </xf>
    <xf numFmtId="164" fontId="0" fillId="0" borderId="1" xfId="0" applyFont="1" applyBorder="1" applyAlignment="1">
      <alignment horizontal="center" wrapText="1"/>
    </xf>
    <xf numFmtId="164" fontId="6" fillId="0" borderId="5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0" fillId="0" borderId="4" xfId="0" applyBorder="1" applyAlignment="1">
      <alignment/>
    </xf>
    <xf numFmtId="164" fontId="0" fillId="0" borderId="4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distributed" wrapText="1"/>
    </xf>
    <xf numFmtId="164" fontId="0" fillId="0" borderId="8" xfId="0" applyBorder="1" applyAlignment="1">
      <alignment/>
    </xf>
    <xf numFmtId="164" fontId="0" fillId="0" borderId="5" xfId="0" applyBorder="1" applyAlignment="1">
      <alignment/>
    </xf>
    <xf numFmtId="165" fontId="0" fillId="0" borderId="5" xfId="0" applyNumberFormat="1" applyFill="1" applyBorder="1" applyAlignment="1">
      <alignment horizontal="center" vertical="center"/>
    </xf>
    <xf numFmtId="164" fontId="0" fillId="0" borderId="1" xfId="0" applyBorder="1" applyAlignment="1">
      <alignment vertical="center" wrapText="1"/>
    </xf>
    <xf numFmtId="164" fontId="0" fillId="0" borderId="5" xfId="0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1" xfId="0" applyBorder="1" applyAlignment="1">
      <alignment vertical="distributed" wrapText="1"/>
    </xf>
    <xf numFmtId="164" fontId="5" fillId="0" borderId="4" xfId="0" applyFont="1" applyFill="1" applyBorder="1" applyAlignment="1">
      <alignment horizontal="left" vertical="center" wrapText="1"/>
    </xf>
    <xf numFmtId="164" fontId="9" fillId="0" borderId="2" xfId="0" applyFont="1" applyBorder="1" applyAlignment="1">
      <alignment/>
    </xf>
    <xf numFmtId="164" fontId="8" fillId="0" borderId="2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4" fontId="10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8" fillId="0" borderId="2" xfId="0" applyFont="1" applyBorder="1" applyAlignment="1">
      <alignment vertical="center" wrapText="1"/>
    </xf>
    <xf numFmtId="164" fontId="7" fillId="0" borderId="2" xfId="0" applyFont="1" applyBorder="1" applyAlignment="1">
      <alignment wrapText="1"/>
    </xf>
    <xf numFmtId="164" fontId="11" fillId="0" borderId="2" xfId="0" applyFont="1" applyBorder="1" applyAlignment="1">
      <alignment horizontal="center" wrapText="1"/>
    </xf>
    <xf numFmtId="166" fontId="11" fillId="0" borderId="2" xfId="0" applyNumberFormat="1" applyFont="1" applyBorder="1" applyAlignment="1">
      <alignment/>
    </xf>
    <xf numFmtId="164" fontId="11" fillId="0" borderId="2" xfId="0" applyFont="1" applyBorder="1" applyAlignment="1">
      <alignment wrapText="1"/>
    </xf>
    <xf numFmtId="164" fontId="11" fillId="0" borderId="1" xfId="0" applyFont="1" applyBorder="1" applyAlignment="1">
      <alignment wrapText="1"/>
    </xf>
    <xf numFmtId="164" fontId="11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wrapText="1"/>
    </xf>
    <xf numFmtId="164" fontId="6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vertical="center" wrapText="1"/>
    </xf>
    <xf numFmtId="164" fontId="11" fillId="0" borderId="1" xfId="0" applyFont="1" applyBorder="1" applyAlignment="1">
      <alignment vertical="center" wrapText="1"/>
    </xf>
    <xf numFmtId="164" fontId="5" fillId="0" borderId="5" xfId="0" applyFont="1" applyBorder="1" applyAlignment="1">
      <alignment wrapText="1"/>
    </xf>
    <xf numFmtId="164" fontId="11" fillId="0" borderId="2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4" fontId="5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12" fillId="0" borderId="0" xfId="0" applyFont="1" applyBorder="1" applyAlignment="1">
      <alignment wrapText="1"/>
    </xf>
    <xf numFmtId="165" fontId="0" fillId="0" borderId="1" xfId="0" applyNumberFormat="1" applyFont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vertical="center" wrapText="1"/>
    </xf>
    <xf numFmtId="165" fontId="9" fillId="0" borderId="4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5" fontId="0" fillId="0" borderId="0" xfId="0" applyNumberFormat="1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16"/>
  <sheetViews>
    <sheetView tabSelected="1" workbookViewId="0" topLeftCell="A1">
      <selection activeCell="I5" sqref="I5"/>
    </sheetView>
  </sheetViews>
  <sheetFormatPr defaultColWidth="9.140625" defaultRowHeight="12.75"/>
  <cols>
    <col min="2" max="2" width="19.28125" style="0" customWidth="1"/>
    <col min="3" max="3" width="15.00390625" style="0" customWidth="1"/>
    <col min="4" max="4" width="8.57421875" style="0" customWidth="1"/>
    <col min="5" max="5" width="7.421875" style="0" customWidth="1"/>
    <col min="6" max="6" width="7.00390625" style="0" customWidth="1"/>
    <col min="7" max="7" width="7.140625" style="0" customWidth="1"/>
    <col min="8" max="8" width="10.57421875" style="1" customWidth="1"/>
    <col min="9" max="9" width="9.140625" style="1" customWidth="1"/>
    <col min="10" max="11" width="9.28125" style="1" customWidth="1"/>
    <col min="12" max="12" width="9.140625" style="1" customWidth="1"/>
    <col min="13" max="14" width="9.28125" style="1" customWidth="1"/>
    <col min="15" max="17" width="9.28125" style="0" customWidth="1"/>
  </cols>
  <sheetData>
    <row r="3" spans="3:18" ht="15.75" customHeight="1">
      <c r="C3" s="2"/>
      <c r="D3" s="2"/>
      <c r="E3" s="2"/>
      <c r="F3" s="2"/>
      <c r="G3" s="2"/>
      <c r="H3" s="3"/>
      <c r="I3" s="4" t="s">
        <v>0</v>
      </c>
      <c r="J3" s="4"/>
      <c r="K3" s="4"/>
      <c r="L3" s="4"/>
      <c r="M3" s="4"/>
      <c r="N3" s="4"/>
      <c r="O3" s="4"/>
      <c r="P3" s="4"/>
      <c r="Q3" s="4"/>
      <c r="R3" s="4"/>
    </row>
    <row r="4" spans="3:18" ht="15.75" customHeight="1">
      <c r="C4" s="2"/>
      <c r="D4" s="2"/>
      <c r="E4" s="2"/>
      <c r="F4" s="2"/>
      <c r="G4" s="2"/>
      <c r="H4" s="3"/>
      <c r="I4" s="4" t="s">
        <v>1</v>
      </c>
      <c r="J4" s="4"/>
      <c r="K4" s="4"/>
      <c r="L4" s="4"/>
      <c r="M4" s="4"/>
      <c r="N4" s="4"/>
      <c r="O4" s="4"/>
      <c r="P4" s="4"/>
      <c r="Q4" s="4"/>
      <c r="R4" s="4"/>
    </row>
    <row r="5" spans="3:18" ht="15.75" customHeight="1">
      <c r="C5" s="2"/>
      <c r="D5" s="2"/>
      <c r="E5" s="2"/>
      <c r="F5" s="2"/>
      <c r="G5" s="2"/>
      <c r="H5" s="3"/>
      <c r="I5" s="4" t="s">
        <v>2</v>
      </c>
      <c r="J5" s="4"/>
      <c r="K5" s="4"/>
      <c r="L5" s="4"/>
      <c r="M5" s="4"/>
      <c r="N5" s="4"/>
      <c r="O5" s="4"/>
      <c r="P5" s="4"/>
      <c r="Q5" s="4"/>
      <c r="R5" s="4"/>
    </row>
    <row r="6" spans="3:18" ht="15.75" customHeight="1"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5.75" customHeight="1">
      <c r="C7" s="2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3" ht="15.75">
      <c r="C8" s="2"/>
      <c r="D8" s="2"/>
      <c r="E8" s="2"/>
      <c r="F8" s="2"/>
      <c r="G8" s="2"/>
      <c r="H8" s="3"/>
      <c r="I8" s="3" t="s">
        <v>3</v>
      </c>
      <c r="J8" s="3"/>
      <c r="K8" s="3"/>
      <c r="L8" s="3"/>
      <c r="M8" s="3"/>
    </row>
    <row r="9" spans="3:13" ht="15.75" customHeight="1">
      <c r="C9" s="2"/>
      <c r="D9" s="2"/>
      <c r="E9" s="5" t="s">
        <v>4</v>
      </c>
      <c r="F9" s="5"/>
      <c r="G9" s="5"/>
      <c r="H9" s="5"/>
      <c r="I9" s="5"/>
      <c r="J9" s="3"/>
      <c r="K9" s="3"/>
      <c r="L9" s="3"/>
      <c r="M9" s="3"/>
    </row>
    <row r="10" spans="3:13" ht="15.75" customHeight="1">
      <c r="C10" s="5" t="s">
        <v>5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3:13" ht="13.5" customHeight="1">
      <c r="C11" s="6" t="s">
        <v>6</v>
      </c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3:13" ht="15.75" customHeight="1">
      <c r="C12" s="8" t="s">
        <v>7</v>
      </c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3:13" ht="18.75" customHeight="1">
      <c r="C13" s="9" t="s">
        <v>8</v>
      </c>
      <c r="D13" s="9"/>
      <c r="E13" s="9"/>
      <c r="F13" s="9"/>
      <c r="G13" s="9"/>
      <c r="H13" s="9"/>
      <c r="I13" s="9"/>
      <c r="J13" s="9"/>
      <c r="K13" s="9"/>
      <c r="L13" s="3"/>
      <c r="M13" s="3"/>
    </row>
    <row r="14" spans="3:14" ht="15.75" customHeight="1">
      <c r="C14" s="2"/>
      <c r="D14" s="5" t="s">
        <v>9</v>
      </c>
      <c r="E14" s="5"/>
      <c r="F14" s="5"/>
      <c r="G14" s="5"/>
      <c r="H14" s="5"/>
      <c r="I14" s="5"/>
      <c r="J14" s="5"/>
      <c r="K14" s="3"/>
      <c r="L14" s="3"/>
      <c r="M14" s="3"/>
      <c r="N14" s="1" t="s">
        <v>10</v>
      </c>
    </row>
    <row r="15" spans="2:18" ht="12.75" customHeight="1">
      <c r="B15" s="10" t="s">
        <v>11</v>
      </c>
      <c r="C15" s="10" t="s">
        <v>12</v>
      </c>
      <c r="D15" s="10"/>
      <c r="E15" s="10"/>
      <c r="F15" s="10"/>
      <c r="G15" s="10"/>
      <c r="H15" s="10" t="s">
        <v>13</v>
      </c>
      <c r="I15" s="10"/>
      <c r="J15" s="10"/>
      <c r="K15" s="10"/>
      <c r="L15" s="10"/>
      <c r="M15" s="10"/>
      <c r="N15" s="10"/>
      <c r="O15" s="10"/>
      <c r="P15" s="10"/>
      <c r="Q15" s="10"/>
      <c r="R15" s="10" t="s">
        <v>14</v>
      </c>
    </row>
    <row r="16" spans="2:18" ht="71.25" customHeight="1">
      <c r="B16" s="10"/>
      <c r="C16" s="11" t="s">
        <v>15</v>
      </c>
      <c r="D16" s="10" t="s">
        <v>16</v>
      </c>
      <c r="E16" s="12" t="s">
        <v>17</v>
      </c>
      <c r="F16" s="12" t="s">
        <v>18</v>
      </c>
      <c r="G16" s="10" t="s">
        <v>19</v>
      </c>
      <c r="H16" s="13" t="s">
        <v>20</v>
      </c>
      <c r="I16" s="13"/>
      <c r="J16" s="13"/>
      <c r="K16" s="13"/>
      <c r="L16" s="13"/>
      <c r="M16" s="10" t="s">
        <v>21</v>
      </c>
      <c r="N16" s="10"/>
      <c r="O16" s="10"/>
      <c r="P16" s="10"/>
      <c r="Q16" s="10"/>
      <c r="R16" s="10"/>
    </row>
    <row r="17" spans="2:18" ht="24" customHeight="1">
      <c r="B17" s="10"/>
      <c r="C17" s="10"/>
      <c r="D17" s="10"/>
      <c r="E17" s="12"/>
      <c r="F17" s="12"/>
      <c r="G17" s="10"/>
      <c r="H17" s="14" t="s">
        <v>22</v>
      </c>
      <c r="I17" s="13" t="s">
        <v>23</v>
      </c>
      <c r="J17" s="13" t="s">
        <v>24</v>
      </c>
      <c r="K17" s="13" t="s">
        <v>25</v>
      </c>
      <c r="L17" s="13" t="s">
        <v>26</v>
      </c>
      <c r="M17" s="14" t="s">
        <v>22</v>
      </c>
      <c r="N17" s="13" t="s">
        <v>23</v>
      </c>
      <c r="O17" s="10" t="s">
        <v>24</v>
      </c>
      <c r="P17" s="10" t="s">
        <v>25</v>
      </c>
      <c r="Q17" s="10" t="s">
        <v>26</v>
      </c>
      <c r="R17" s="15"/>
    </row>
    <row r="18" spans="2:18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7">
        <v>7</v>
      </c>
      <c r="I18" s="17">
        <v>8</v>
      </c>
      <c r="J18" s="17">
        <v>9</v>
      </c>
      <c r="K18" s="17">
        <v>10</v>
      </c>
      <c r="L18" s="17">
        <v>11</v>
      </c>
      <c r="M18" s="17">
        <v>12</v>
      </c>
      <c r="N18" s="17">
        <v>13</v>
      </c>
      <c r="O18" s="16">
        <v>14</v>
      </c>
      <c r="P18" s="16">
        <v>15</v>
      </c>
      <c r="Q18" s="16">
        <v>16</v>
      </c>
      <c r="R18" s="16">
        <v>17</v>
      </c>
    </row>
    <row r="19" spans="2:18" ht="12.75">
      <c r="B19" s="18" t="s">
        <v>27</v>
      </c>
      <c r="C19" s="16"/>
      <c r="D19" s="16" t="s">
        <v>28</v>
      </c>
      <c r="E19" s="16"/>
      <c r="F19" s="16"/>
      <c r="G19" s="16"/>
      <c r="H19" s="19">
        <v>149218.9</v>
      </c>
      <c r="I19" s="19">
        <f>I20+I39+I63+I64+I66+I73+I86+I89+I109+I110</f>
        <v>16903.4</v>
      </c>
      <c r="J19" s="19">
        <f>J20+J39+J63+J64+J66+J73+J86+J89+J109+J110</f>
        <v>79928.70000000001</v>
      </c>
      <c r="K19" s="19">
        <v>52246.8</v>
      </c>
      <c r="L19" s="19">
        <f>L20+L39+L63+L64+L66+L73+L86+L89+L109+L110</f>
        <v>140</v>
      </c>
      <c r="M19" s="17">
        <v>130001.6</v>
      </c>
      <c r="N19" s="17">
        <f>N20+N39+N63+N64+N66+N73+N86+N89+N109+N110+N112</f>
        <v>16186.9</v>
      </c>
      <c r="O19" s="17">
        <f>O20+O39+O63+O64+O66+O73+O86+O89+O109+O110+O112</f>
        <v>79170.5</v>
      </c>
      <c r="P19" s="17">
        <v>34576.2</v>
      </c>
      <c r="Q19" s="17">
        <f>Q20+Q39+Q63+Q64+Q66+Q73+Q86+Q89+Q109+Q110+Q112</f>
        <v>68</v>
      </c>
      <c r="R19" s="16">
        <v>87.1</v>
      </c>
    </row>
    <row r="20" spans="1:18" ht="12" customHeight="1">
      <c r="A20" s="20"/>
      <c r="B20" s="21" t="s">
        <v>29</v>
      </c>
      <c r="C20" s="22"/>
      <c r="D20" s="23"/>
      <c r="E20" s="23"/>
      <c r="F20" s="23"/>
      <c r="G20" s="23"/>
      <c r="H20" s="24">
        <f>I20+J20+K20+L20</f>
        <v>55283.9</v>
      </c>
      <c r="I20" s="24">
        <v>0</v>
      </c>
      <c r="J20" s="24">
        <v>48945</v>
      </c>
      <c r="K20" s="24">
        <v>6338.9</v>
      </c>
      <c r="L20" s="24">
        <v>0</v>
      </c>
      <c r="M20" s="25">
        <f>SUM(N20:Q21)</f>
        <v>55243.200000000004</v>
      </c>
      <c r="N20" s="25">
        <f>N30+N32+N34+N35+N36+N37+N38</f>
        <v>0</v>
      </c>
      <c r="O20" s="25">
        <f>O29+O32+O33+O35+O36+O37+O38</f>
        <v>48945.00000000001</v>
      </c>
      <c r="P20" s="25">
        <f>P29+P31+P33+P35+P36+P37+P38</f>
        <v>6298.2</v>
      </c>
      <c r="Q20" s="25">
        <f>Q30+Q32+Q34+Q35+Q36+Q37+Q38</f>
        <v>0</v>
      </c>
      <c r="R20" s="26"/>
    </row>
    <row r="21" spans="1:18" ht="121.5" customHeight="1">
      <c r="A21" s="20"/>
      <c r="B21" s="21"/>
      <c r="C21" s="22"/>
      <c r="D21" s="23"/>
      <c r="E21" s="23"/>
      <c r="F21" s="23"/>
      <c r="G21" s="23"/>
      <c r="H21" s="24"/>
      <c r="I21" s="24"/>
      <c r="J21" s="24"/>
      <c r="K21" s="24"/>
      <c r="L21" s="24"/>
      <c r="M21" s="25"/>
      <c r="N21" s="25"/>
      <c r="O21" s="25"/>
      <c r="P21" s="25"/>
      <c r="Q21" s="25"/>
      <c r="R21" s="27">
        <v>99.9</v>
      </c>
    </row>
    <row r="22" spans="1:18" ht="14.25" customHeight="1">
      <c r="A22" s="20"/>
      <c r="B22" s="28"/>
      <c r="C22" s="29" t="s">
        <v>30</v>
      </c>
      <c r="D22" s="30" t="s">
        <v>31</v>
      </c>
      <c r="E22" s="31" t="s">
        <v>32</v>
      </c>
      <c r="F22" s="31" t="s">
        <v>33</v>
      </c>
      <c r="G22" s="31" t="s">
        <v>34</v>
      </c>
      <c r="H22" s="25"/>
      <c r="I22" s="24"/>
      <c r="J22" s="24"/>
      <c r="K22" s="24"/>
      <c r="L22" s="24"/>
      <c r="M22" s="25"/>
      <c r="N22" s="25"/>
      <c r="O22" s="25"/>
      <c r="P22" s="25"/>
      <c r="Q22" s="25"/>
      <c r="R22" s="32"/>
    </row>
    <row r="23" spans="1:18" ht="24" customHeight="1">
      <c r="A23" s="20"/>
      <c r="B23" s="33"/>
      <c r="C23" s="29" t="s">
        <v>35</v>
      </c>
      <c r="D23" s="30" t="s">
        <v>31</v>
      </c>
      <c r="E23" s="31" t="s">
        <v>36</v>
      </c>
      <c r="F23" s="31" t="s">
        <v>37</v>
      </c>
      <c r="G23" s="31" t="s">
        <v>38</v>
      </c>
      <c r="H23" s="25"/>
      <c r="I23" s="24"/>
      <c r="J23" s="24"/>
      <c r="K23" s="24"/>
      <c r="L23" s="24"/>
      <c r="M23" s="25"/>
      <c r="N23" s="25"/>
      <c r="O23" s="25"/>
      <c r="P23" s="25"/>
      <c r="Q23" s="25"/>
      <c r="R23" s="32"/>
    </row>
    <row r="24" spans="1:18" ht="31.5" customHeight="1">
      <c r="A24" s="20"/>
      <c r="B24" s="33"/>
      <c r="C24" s="34" t="s">
        <v>39</v>
      </c>
      <c r="D24" s="30" t="s">
        <v>40</v>
      </c>
      <c r="E24" s="31" t="s">
        <v>41</v>
      </c>
      <c r="F24" s="31" t="s">
        <v>42</v>
      </c>
      <c r="G24" s="31" t="s">
        <v>43</v>
      </c>
      <c r="H24" s="25"/>
      <c r="I24" s="24"/>
      <c r="J24" s="24"/>
      <c r="K24" s="24"/>
      <c r="L24" s="24"/>
      <c r="M24" s="25"/>
      <c r="N24" s="25"/>
      <c r="O24" s="25"/>
      <c r="P24" s="25"/>
      <c r="Q24" s="25"/>
      <c r="R24" s="23"/>
    </row>
    <row r="25" spans="1:18" ht="48" customHeight="1">
      <c r="A25" s="20"/>
      <c r="B25" s="33"/>
      <c r="C25" s="34" t="s">
        <v>44</v>
      </c>
      <c r="D25" s="35" t="s">
        <v>45</v>
      </c>
      <c r="E25" s="31" t="s">
        <v>46</v>
      </c>
      <c r="F25" s="31" t="s">
        <v>47</v>
      </c>
      <c r="G25" s="31" t="s">
        <v>48</v>
      </c>
      <c r="H25" s="25"/>
      <c r="I25" s="24"/>
      <c r="J25" s="24"/>
      <c r="K25" s="24"/>
      <c r="L25" s="24"/>
      <c r="M25" s="25"/>
      <c r="N25" s="25"/>
      <c r="O25" s="25"/>
      <c r="P25" s="25"/>
      <c r="Q25" s="25"/>
      <c r="R25" s="23"/>
    </row>
    <row r="26" spans="1:18" ht="44.25" customHeight="1">
      <c r="A26" s="20"/>
      <c r="B26" s="33"/>
      <c r="C26" s="36" t="s">
        <v>49</v>
      </c>
      <c r="D26" s="37" t="s">
        <v>50</v>
      </c>
      <c r="E26" s="31" t="s">
        <v>51</v>
      </c>
      <c r="F26" s="31" t="s">
        <v>52</v>
      </c>
      <c r="G26" s="31" t="s">
        <v>53</v>
      </c>
      <c r="H26" s="25"/>
      <c r="I26" s="24"/>
      <c r="J26" s="24"/>
      <c r="K26" s="24"/>
      <c r="L26" s="24"/>
      <c r="M26" s="25"/>
      <c r="N26" s="25"/>
      <c r="O26" s="25"/>
      <c r="P26" s="25"/>
      <c r="Q26" s="25"/>
      <c r="R26" s="23"/>
    </row>
    <row r="27" spans="1:18" ht="31.5" customHeight="1">
      <c r="A27" s="20"/>
      <c r="B27" s="33"/>
      <c r="C27" s="34" t="s">
        <v>54</v>
      </c>
      <c r="D27" s="30" t="s">
        <v>31</v>
      </c>
      <c r="E27" s="31" t="s">
        <v>55</v>
      </c>
      <c r="F27" s="31" t="s">
        <v>56</v>
      </c>
      <c r="G27" s="31" t="s">
        <v>57</v>
      </c>
      <c r="H27" s="25"/>
      <c r="I27" s="24"/>
      <c r="J27" s="24"/>
      <c r="K27" s="24"/>
      <c r="L27" s="24"/>
      <c r="M27" s="25"/>
      <c r="N27" s="25"/>
      <c r="O27" s="25"/>
      <c r="P27" s="25"/>
      <c r="Q27" s="25"/>
      <c r="R27" s="23"/>
    </row>
    <row r="28" spans="1:18" ht="44.25" customHeight="1">
      <c r="A28" s="20"/>
      <c r="B28" s="38"/>
      <c r="C28" s="34" t="s">
        <v>58</v>
      </c>
      <c r="D28" s="37" t="s">
        <v>59</v>
      </c>
      <c r="E28" s="31" t="s">
        <v>60</v>
      </c>
      <c r="F28" s="31" t="s">
        <v>61</v>
      </c>
      <c r="G28" s="31" t="s">
        <v>62</v>
      </c>
      <c r="H28" s="25"/>
      <c r="I28" s="24"/>
      <c r="J28" s="24"/>
      <c r="K28" s="24"/>
      <c r="L28" s="24"/>
      <c r="M28" s="25"/>
      <c r="N28" s="25"/>
      <c r="O28" s="25"/>
      <c r="P28" s="25"/>
      <c r="Q28" s="25"/>
      <c r="R28" s="23"/>
    </row>
    <row r="29" spans="1:18" ht="12.75" customHeight="1">
      <c r="A29" s="20"/>
      <c r="B29" s="39" t="s">
        <v>63</v>
      </c>
      <c r="C29" s="40"/>
      <c r="D29" s="41"/>
      <c r="E29" s="41"/>
      <c r="F29" s="41"/>
      <c r="G29" s="41"/>
      <c r="H29" s="42"/>
      <c r="I29" s="43"/>
      <c r="J29" s="43"/>
      <c r="K29" s="43"/>
      <c r="L29" s="43"/>
      <c r="M29" s="25">
        <f>SUM(N29:Q30)</f>
        <v>49507.200000000004</v>
      </c>
      <c r="N29" s="25"/>
      <c r="O29" s="44">
        <v>44254.8</v>
      </c>
      <c r="P29" s="45">
        <v>5252.4</v>
      </c>
      <c r="Q29" s="44"/>
      <c r="R29" s="46">
        <v>99.9</v>
      </c>
    </row>
    <row r="30" spans="1:18" ht="78.75" customHeight="1">
      <c r="A30" s="20"/>
      <c r="B30" s="39"/>
      <c r="C30" s="47"/>
      <c r="D30" s="48"/>
      <c r="E30" s="48"/>
      <c r="F30" s="48"/>
      <c r="G30" s="48"/>
      <c r="H30" s="49">
        <f>I30+J30+K30+L30</f>
        <v>49546.3</v>
      </c>
      <c r="I30" s="49"/>
      <c r="J30" s="49">
        <v>44254.8</v>
      </c>
      <c r="K30" s="49">
        <v>5291.5</v>
      </c>
      <c r="L30" s="49"/>
      <c r="M30" s="25"/>
      <c r="N30" s="25"/>
      <c r="O30" s="44"/>
      <c r="P30" s="45"/>
      <c r="Q30" s="44"/>
      <c r="R30" s="46"/>
    </row>
    <row r="31" spans="2:18" ht="12.75" customHeight="1">
      <c r="B31" s="39" t="s">
        <v>64</v>
      </c>
      <c r="C31" s="40"/>
      <c r="D31" s="41"/>
      <c r="E31" s="41"/>
      <c r="F31" s="41"/>
      <c r="G31" s="41"/>
      <c r="H31" s="42"/>
      <c r="I31" s="43"/>
      <c r="J31" s="43"/>
      <c r="K31" s="43"/>
      <c r="L31" s="43"/>
      <c r="M31" s="25">
        <f>SUM(N31:Q32)</f>
        <v>149.5</v>
      </c>
      <c r="N31" s="25"/>
      <c r="O31" s="44"/>
      <c r="P31" s="45">
        <v>149.5</v>
      </c>
      <c r="Q31" s="44"/>
      <c r="R31" s="50">
        <v>100</v>
      </c>
    </row>
    <row r="32" spans="2:18" ht="68.25" customHeight="1">
      <c r="B32" s="39"/>
      <c r="C32" s="48"/>
      <c r="D32" s="48"/>
      <c r="E32" s="48"/>
      <c r="F32" s="48"/>
      <c r="G32" s="48"/>
      <c r="H32" s="49">
        <f>I32+J32+K32+L32</f>
        <v>149.5</v>
      </c>
      <c r="I32" s="49"/>
      <c r="J32" s="49"/>
      <c r="K32" s="49">
        <v>149.5</v>
      </c>
      <c r="L32" s="49"/>
      <c r="M32" s="25"/>
      <c r="N32" s="25"/>
      <c r="O32" s="44"/>
      <c r="P32" s="45"/>
      <c r="Q32" s="44"/>
      <c r="R32" s="50"/>
    </row>
    <row r="33" spans="2:18" ht="12.75" customHeight="1">
      <c r="B33" s="39" t="s">
        <v>65</v>
      </c>
      <c r="C33" s="40"/>
      <c r="D33" s="41"/>
      <c r="E33" s="41"/>
      <c r="F33" s="41"/>
      <c r="G33" s="41"/>
      <c r="H33" s="42"/>
      <c r="I33" s="43"/>
      <c r="J33" s="43"/>
      <c r="K33" s="43"/>
      <c r="L33" s="43"/>
      <c r="M33" s="25">
        <f>SUM(N33:Q34)</f>
        <v>562</v>
      </c>
      <c r="N33" s="25"/>
      <c r="O33" s="44">
        <v>553.9</v>
      </c>
      <c r="P33" s="45">
        <v>8.1</v>
      </c>
      <c r="Q33" s="44"/>
      <c r="R33" s="46">
        <v>100</v>
      </c>
    </row>
    <row r="34" spans="2:18" ht="89.25" customHeight="1">
      <c r="B34" s="39"/>
      <c r="C34" s="47"/>
      <c r="D34" s="48"/>
      <c r="E34" s="48"/>
      <c r="F34" s="48"/>
      <c r="G34" s="48"/>
      <c r="H34" s="51">
        <f aca="true" t="shared" si="0" ref="H34:H100">I34+J34+K34+L34</f>
        <v>562</v>
      </c>
      <c r="I34" s="49"/>
      <c r="J34" s="49">
        <v>553.9</v>
      </c>
      <c r="K34" s="49">
        <v>8.1</v>
      </c>
      <c r="L34" s="49"/>
      <c r="M34" s="25"/>
      <c r="N34" s="25"/>
      <c r="O34" s="44"/>
      <c r="P34" s="45"/>
      <c r="Q34" s="44"/>
      <c r="R34" s="46"/>
    </row>
    <row r="35" spans="2:18" ht="61.5" customHeight="1">
      <c r="B35" s="39" t="s">
        <v>66</v>
      </c>
      <c r="C35" s="52"/>
      <c r="D35" s="16"/>
      <c r="E35" s="16"/>
      <c r="F35" s="16"/>
      <c r="G35" s="16"/>
      <c r="H35" s="49">
        <f t="shared" si="0"/>
        <v>256.5</v>
      </c>
      <c r="I35" s="24"/>
      <c r="J35" s="24"/>
      <c r="K35" s="24">
        <v>256.5</v>
      </c>
      <c r="L35" s="24"/>
      <c r="M35" s="25">
        <f aca="true" t="shared" si="1" ref="M35:M113">SUM(N35:Q35)</f>
        <v>256.5</v>
      </c>
      <c r="N35" s="25"/>
      <c r="O35" s="44"/>
      <c r="P35" s="45">
        <v>256.5</v>
      </c>
      <c r="Q35" s="44"/>
      <c r="R35" s="53">
        <v>100</v>
      </c>
    </row>
    <row r="36" spans="2:18" ht="96.75" customHeight="1">
      <c r="B36" s="39" t="s">
        <v>67</v>
      </c>
      <c r="C36" s="52"/>
      <c r="D36" s="16"/>
      <c r="E36" s="16"/>
      <c r="F36" s="16"/>
      <c r="G36" s="16"/>
      <c r="H36" s="49">
        <f t="shared" si="0"/>
        <v>4416.5</v>
      </c>
      <c r="I36" s="24"/>
      <c r="J36" s="24">
        <v>4136.3</v>
      </c>
      <c r="K36" s="24">
        <v>280.2</v>
      </c>
      <c r="L36" s="24"/>
      <c r="M36" s="25">
        <f t="shared" si="1"/>
        <v>4415.1</v>
      </c>
      <c r="N36" s="25"/>
      <c r="O36" s="44">
        <v>4136.3</v>
      </c>
      <c r="P36" s="45">
        <v>278.8</v>
      </c>
      <c r="Q36" s="44"/>
      <c r="R36" s="53">
        <v>99.9</v>
      </c>
    </row>
    <row r="37" spans="2:18" ht="42.75" customHeight="1">
      <c r="B37" s="54" t="s">
        <v>68</v>
      </c>
      <c r="C37" s="52"/>
      <c r="D37" s="16"/>
      <c r="E37" s="16"/>
      <c r="F37" s="16"/>
      <c r="G37" s="16"/>
      <c r="H37" s="49">
        <f t="shared" si="0"/>
        <v>0</v>
      </c>
      <c r="I37" s="24"/>
      <c r="J37" s="24"/>
      <c r="K37" s="24"/>
      <c r="L37" s="24"/>
      <c r="M37" s="25">
        <f t="shared" si="1"/>
        <v>0</v>
      </c>
      <c r="N37" s="25"/>
      <c r="O37" s="44"/>
      <c r="P37" s="45"/>
      <c r="Q37" s="44"/>
      <c r="R37" s="53"/>
    </row>
    <row r="38" spans="2:18" ht="66" customHeight="1">
      <c r="B38" s="54" t="s">
        <v>69</v>
      </c>
      <c r="C38" s="52"/>
      <c r="D38" s="16"/>
      <c r="E38" s="16"/>
      <c r="F38" s="16"/>
      <c r="G38" s="16"/>
      <c r="H38" s="49">
        <f t="shared" si="0"/>
        <v>353.1</v>
      </c>
      <c r="I38" s="24"/>
      <c r="J38" s="24"/>
      <c r="K38" s="24">
        <v>353.1</v>
      </c>
      <c r="L38" s="24"/>
      <c r="M38" s="25">
        <f t="shared" si="1"/>
        <v>352.9</v>
      </c>
      <c r="N38" s="25"/>
      <c r="O38" s="44"/>
      <c r="P38" s="45">
        <v>352.9</v>
      </c>
      <c r="Q38" s="44"/>
      <c r="R38" s="53">
        <v>99.9</v>
      </c>
    </row>
    <row r="39" spans="2:18" ht="66.75" customHeight="1">
      <c r="B39" s="28" t="s">
        <v>70</v>
      </c>
      <c r="C39" s="55"/>
      <c r="D39" s="16"/>
      <c r="E39" s="16"/>
      <c r="F39" s="16"/>
      <c r="G39" s="16"/>
      <c r="H39" s="49">
        <f t="shared" si="0"/>
        <v>927.6</v>
      </c>
      <c r="I39" s="24"/>
      <c r="J39" s="24"/>
      <c r="K39" s="24">
        <v>837.6</v>
      </c>
      <c r="L39" s="24">
        <v>90</v>
      </c>
      <c r="M39" s="25">
        <f t="shared" si="1"/>
        <v>535.5</v>
      </c>
      <c r="N39" s="25">
        <f>N40+N44+N48+N49+N50+N54+N58+N61+N62</f>
        <v>0</v>
      </c>
      <c r="O39" s="25">
        <f>O40+O44+O48+O49+O50+O54+O58+O61+O62</f>
        <v>0</v>
      </c>
      <c r="P39" s="25">
        <f>P40+P44+P48+P49+P50+P54+P58+P61+P62</f>
        <v>518.6</v>
      </c>
      <c r="Q39" s="25">
        <f>Q40+Q44+Q48+Q49+Q50+Q54+Q58+Q61+Q62</f>
        <v>16.9</v>
      </c>
      <c r="R39" s="53">
        <v>57.7</v>
      </c>
    </row>
    <row r="40" spans="2:18" ht="51.75" customHeight="1">
      <c r="B40" s="54" t="s">
        <v>71</v>
      </c>
      <c r="C40" s="52"/>
      <c r="D40" s="16"/>
      <c r="E40" s="16"/>
      <c r="F40" s="16"/>
      <c r="G40" s="16"/>
      <c r="H40" s="49">
        <f t="shared" si="0"/>
        <v>0</v>
      </c>
      <c r="I40" s="24"/>
      <c r="J40" s="24"/>
      <c r="K40" s="24"/>
      <c r="L40" s="24"/>
      <c r="M40" s="25">
        <f t="shared" si="1"/>
        <v>0</v>
      </c>
      <c r="N40" s="25"/>
      <c r="O40" s="44"/>
      <c r="P40" s="45"/>
      <c r="Q40" s="44"/>
      <c r="R40" s="53"/>
    </row>
    <row r="41" spans="2:18" ht="29.25" customHeight="1">
      <c r="B41" s="54"/>
      <c r="C41" s="56" t="s">
        <v>72</v>
      </c>
      <c r="D41" s="16"/>
      <c r="E41" s="16">
        <v>5610</v>
      </c>
      <c r="F41" s="16">
        <v>5167</v>
      </c>
      <c r="G41" s="16">
        <v>-8</v>
      </c>
      <c r="H41" s="49"/>
      <c r="I41" s="24"/>
      <c r="J41" s="24"/>
      <c r="K41" s="24"/>
      <c r="L41" s="24"/>
      <c r="M41" s="25"/>
      <c r="N41" s="25"/>
      <c r="O41" s="44"/>
      <c r="P41" s="45"/>
      <c r="Q41" s="44"/>
      <c r="R41" s="53"/>
    </row>
    <row r="42" spans="2:18" ht="15.75" customHeight="1">
      <c r="B42" s="39"/>
      <c r="C42" s="55" t="s">
        <v>73</v>
      </c>
      <c r="D42" s="16" t="s">
        <v>74</v>
      </c>
      <c r="E42" s="16">
        <v>4560</v>
      </c>
      <c r="F42" s="16">
        <v>4115</v>
      </c>
      <c r="G42" s="16">
        <v>-9.8</v>
      </c>
      <c r="H42" s="49"/>
      <c r="I42" s="24"/>
      <c r="J42" s="24"/>
      <c r="K42" s="24"/>
      <c r="L42" s="24"/>
      <c r="M42" s="25"/>
      <c r="N42" s="25"/>
      <c r="O42" s="44"/>
      <c r="P42" s="45"/>
      <c r="Q42" s="44"/>
      <c r="R42" s="53"/>
    </row>
    <row r="43" spans="2:18" ht="13.5" customHeight="1">
      <c r="B43" s="39"/>
      <c r="C43" s="52" t="s">
        <v>75</v>
      </c>
      <c r="D43" s="16" t="s">
        <v>74</v>
      </c>
      <c r="E43" s="16">
        <v>1050</v>
      </c>
      <c r="F43" s="16">
        <v>1052</v>
      </c>
      <c r="G43" s="16">
        <v>-0.2</v>
      </c>
      <c r="H43" s="49"/>
      <c r="I43" s="24"/>
      <c r="J43" s="24"/>
      <c r="K43" s="24"/>
      <c r="L43" s="24"/>
      <c r="M43" s="25"/>
      <c r="N43" s="25"/>
      <c r="O43" s="44"/>
      <c r="P43" s="45"/>
      <c r="Q43" s="44"/>
      <c r="R43" s="53"/>
    </row>
    <row r="44" spans="2:18" ht="41.25" customHeight="1">
      <c r="B44" s="39" t="s">
        <v>76</v>
      </c>
      <c r="C44" s="52"/>
      <c r="D44" s="16"/>
      <c r="E44" s="16"/>
      <c r="F44" s="16"/>
      <c r="G44" s="16"/>
      <c r="H44" s="49">
        <f t="shared" si="0"/>
        <v>202.5</v>
      </c>
      <c r="I44" s="24"/>
      <c r="J44" s="24"/>
      <c r="K44" s="24">
        <v>152.5</v>
      </c>
      <c r="L44" s="24">
        <v>50</v>
      </c>
      <c r="M44" s="25">
        <f t="shared" si="1"/>
        <v>129</v>
      </c>
      <c r="N44" s="25"/>
      <c r="O44" s="44"/>
      <c r="P44" s="45">
        <v>129</v>
      </c>
      <c r="Q44" s="44"/>
      <c r="R44" s="53">
        <v>63.7</v>
      </c>
    </row>
    <row r="45" spans="2:18" ht="25.5" customHeight="1">
      <c r="B45" s="39"/>
      <c r="C45" s="56" t="s">
        <v>77</v>
      </c>
      <c r="D45" s="57" t="s">
        <v>78</v>
      </c>
      <c r="E45" s="58" t="s">
        <v>79</v>
      </c>
      <c r="F45" s="58" t="s">
        <v>80</v>
      </c>
      <c r="G45" s="58" t="s">
        <v>81</v>
      </c>
      <c r="H45" s="49"/>
      <c r="I45" s="24"/>
      <c r="J45" s="24"/>
      <c r="K45" s="24"/>
      <c r="L45" s="24"/>
      <c r="M45" s="25"/>
      <c r="N45" s="25"/>
      <c r="O45" s="44"/>
      <c r="P45" s="45"/>
      <c r="Q45" s="44"/>
      <c r="R45" s="53"/>
    </row>
    <row r="46" spans="2:18" ht="22.5" customHeight="1">
      <c r="B46" s="39"/>
      <c r="C46" s="56" t="s">
        <v>82</v>
      </c>
      <c r="D46" s="57" t="s">
        <v>78</v>
      </c>
      <c r="E46" s="58" t="s">
        <v>83</v>
      </c>
      <c r="F46" s="58" t="s">
        <v>84</v>
      </c>
      <c r="G46" s="58" t="s">
        <v>85</v>
      </c>
      <c r="H46" s="49"/>
      <c r="I46" s="24"/>
      <c r="J46" s="24"/>
      <c r="K46" s="24"/>
      <c r="L46" s="24"/>
      <c r="M46" s="25"/>
      <c r="N46" s="25"/>
      <c r="O46" s="44"/>
      <c r="P46" s="45"/>
      <c r="Q46" s="44"/>
      <c r="R46" s="53"/>
    </row>
    <row r="47" spans="2:18" ht="41.25" customHeight="1">
      <c r="B47" s="39"/>
      <c r="C47" s="56" t="s">
        <v>86</v>
      </c>
      <c r="D47" s="59" t="s">
        <v>45</v>
      </c>
      <c r="E47" s="60">
        <v>40.1</v>
      </c>
      <c r="F47" s="60">
        <v>44.6</v>
      </c>
      <c r="G47" s="60" t="s">
        <v>87</v>
      </c>
      <c r="H47" s="49"/>
      <c r="I47" s="24"/>
      <c r="J47" s="24"/>
      <c r="K47" s="24"/>
      <c r="L47" s="24"/>
      <c r="M47" s="25"/>
      <c r="N47" s="25"/>
      <c r="O47" s="44"/>
      <c r="P47" s="45"/>
      <c r="Q47" s="44"/>
      <c r="R47" s="53"/>
    </row>
    <row r="48" spans="2:18" ht="192.75" customHeight="1">
      <c r="B48" s="39" t="s">
        <v>88</v>
      </c>
      <c r="C48" s="61" t="s">
        <v>89</v>
      </c>
      <c r="D48" s="62" t="s">
        <v>45</v>
      </c>
      <c r="E48" s="44">
        <v>100</v>
      </c>
      <c r="F48" s="44">
        <v>100</v>
      </c>
      <c r="G48" s="44">
        <v>0</v>
      </c>
      <c r="H48" s="49">
        <f t="shared" si="0"/>
        <v>0</v>
      </c>
      <c r="I48" s="24"/>
      <c r="J48" s="24"/>
      <c r="K48" s="24"/>
      <c r="L48" s="24"/>
      <c r="M48" s="25">
        <f t="shared" si="1"/>
        <v>0</v>
      </c>
      <c r="N48" s="25"/>
      <c r="O48" s="44"/>
      <c r="P48" s="45"/>
      <c r="Q48" s="44"/>
      <c r="R48" s="53"/>
    </row>
    <row r="49" spans="2:18" ht="49.5" customHeight="1">
      <c r="B49" s="39" t="s">
        <v>90</v>
      </c>
      <c r="C49" s="63" t="s">
        <v>91</v>
      </c>
      <c r="D49" s="44" t="s">
        <v>45</v>
      </c>
      <c r="E49" s="44">
        <v>100</v>
      </c>
      <c r="F49" s="44">
        <v>30.4</v>
      </c>
      <c r="G49" s="44">
        <v>-69.6</v>
      </c>
      <c r="H49" s="49">
        <f t="shared" si="0"/>
        <v>384.9</v>
      </c>
      <c r="I49" s="24"/>
      <c r="J49" s="24"/>
      <c r="K49" s="24">
        <v>354.9</v>
      </c>
      <c r="L49" s="24">
        <v>30</v>
      </c>
      <c r="M49" s="25">
        <f t="shared" si="1"/>
        <v>169.3</v>
      </c>
      <c r="N49" s="25"/>
      <c r="O49" s="44"/>
      <c r="P49" s="45">
        <v>152.4</v>
      </c>
      <c r="Q49" s="44">
        <v>16.9</v>
      </c>
      <c r="R49" s="53">
        <v>43.9</v>
      </c>
    </row>
    <row r="50" spans="2:18" ht="78" customHeight="1">
      <c r="B50" s="54" t="s">
        <v>92</v>
      </c>
      <c r="C50" s="52"/>
      <c r="D50" s="44"/>
      <c r="E50" s="44"/>
      <c r="F50" s="44"/>
      <c r="G50" s="44"/>
      <c r="H50" s="49">
        <f t="shared" si="0"/>
        <v>0</v>
      </c>
      <c r="I50" s="24"/>
      <c r="J50" s="24"/>
      <c r="K50" s="24"/>
      <c r="L50" s="24"/>
      <c r="M50" s="25">
        <f t="shared" si="1"/>
        <v>0</v>
      </c>
      <c r="N50" s="25"/>
      <c r="O50" s="44"/>
      <c r="P50" s="45"/>
      <c r="Q50" s="44"/>
      <c r="R50" s="53"/>
    </row>
    <row r="51" spans="2:18" ht="45.75" customHeight="1">
      <c r="B51" s="54"/>
      <c r="C51" s="64" t="s">
        <v>93</v>
      </c>
      <c r="D51" s="44" t="s">
        <v>45</v>
      </c>
      <c r="E51" s="44">
        <v>1.2</v>
      </c>
      <c r="F51" s="44">
        <v>1.8</v>
      </c>
      <c r="G51" s="60" t="s">
        <v>94</v>
      </c>
      <c r="H51" s="49"/>
      <c r="I51" s="24"/>
      <c r="J51" s="24"/>
      <c r="K51" s="24"/>
      <c r="L51" s="24"/>
      <c r="M51" s="25"/>
      <c r="N51" s="25"/>
      <c r="O51" s="44"/>
      <c r="P51" s="45"/>
      <c r="Q51" s="44"/>
      <c r="R51" s="53"/>
    </row>
    <row r="52" spans="2:18" ht="70.5" customHeight="1">
      <c r="B52" s="54"/>
      <c r="C52" s="64" t="s">
        <v>95</v>
      </c>
      <c r="D52" s="44" t="s">
        <v>45</v>
      </c>
      <c r="E52" s="44">
        <v>21.6</v>
      </c>
      <c r="F52" s="44">
        <v>19.5</v>
      </c>
      <c r="G52" s="44">
        <v>-9.7</v>
      </c>
      <c r="H52" s="49"/>
      <c r="I52" s="24"/>
      <c r="J52" s="24"/>
      <c r="K52" s="24"/>
      <c r="L52" s="24"/>
      <c r="M52" s="25"/>
      <c r="N52" s="25"/>
      <c r="O52" s="44"/>
      <c r="P52" s="45"/>
      <c r="Q52" s="44"/>
      <c r="R52" s="53"/>
    </row>
    <row r="53" spans="2:18" ht="69" customHeight="1">
      <c r="B53" s="54"/>
      <c r="C53" s="64" t="s">
        <v>96</v>
      </c>
      <c r="D53" s="44" t="s">
        <v>97</v>
      </c>
      <c r="E53" s="16">
        <v>30</v>
      </c>
      <c r="F53" s="16">
        <v>22</v>
      </c>
      <c r="G53" s="16">
        <v>-26.7</v>
      </c>
      <c r="H53" s="49"/>
      <c r="I53" s="24"/>
      <c r="J53" s="24"/>
      <c r="K53" s="24"/>
      <c r="L53" s="24"/>
      <c r="M53" s="25"/>
      <c r="N53" s="25"/>
      <c r="O53" s="44"/>
      <c r="P53" s="45"/>
      <c r="Q53" s="44"/>
      <c r="R53" s="53"/>
    </row>
    <row r="54" spans="2:18" ht="56.25" customHeight="1">
      <c r="B54" s="54" t="s">
        <v>98</v>
      </c>
      <c r="C54" s="52"/>
      <c r="D54" s="16"/>
      <c r="E54" s="16"/>
      <c r="F54" s="16"/>
      <c r="G54" s="16"/>
      <c r="H54" s="49">
        <f t="shared" si="0"/>
        <v>0</v>
      </c>
      <c r="I54" s="24"/>
      <c r="J54" s="24"/>
      <c r="K54" s="24"/>
      <c r="L54" s="24"/>
      <c r="M54" s="25">
        <f t="shared" si="1"/>
        <v>0</v>
      </c>
      <c r="N54" s="25"/>
      <c r="O54" s="44"/>
      <c r="P54" s="45"/>
      <c r="Q54" s="44"/>
      <c r="R54" s="53"/>
    </row>
    <row r="55" spans="2:18" ht="44.25" customHeight="1">
      <c r="B55" s="54"/>
      <c r="C55" s="65" t="s">
        <v>99</v>
      </c>
      <c r="D55" s="16"/>
      <c r="E55" s="16"/>
      <c r="F55" s="16"/>
      <c r="G55" s="16"/>
      <c r="H55" s="49"/>
      <c r="I55" s="24"/>
      <c r="J55" s="24"/>
      <c r="K55" s="24"/>
      <c r="L55" s="24"/>
      <c r="M55" s="25"/>
      <c r="N55" s="25"/>
      <c r="O55" s="44"/>
      <c r="P55" s="45"/>
      <c r="Q55" s="44"/>
      <c r="R55" s="53"/>
    </row>
    <row r="56" spans="2:18" ht="13.5" customHeight="1">
      <c r="B56" s="54"/>
      <c r="C56" s="66" t="s">
        <v>100</v>
      </c>
      <c r="D56" s="16" t="s">
        <v>101</v>
      </c>
      <c r="E56" s="16" t="s">
        <v>102</v>
      </c>
      <c r="F56" s="16" t="s">
        <v>103</v>
      </c>
      <c r="G56" s="16"/>
      <c r="H56" s="49"/>
      <c r="I56" s="24"/>
      <c r="J56" s="24"/>
      <c r="K56" s="24"/>
      <c r="L56" s="24"/>
      <c r="M56" s="25"/>
      <c r="N56" s="25"/>
      <c r="O56" s="44"/>
      <c r="P56" s="45"/>
      <c r="Q56" s="44"/>
      <c r="R56" s="53"/>
    </row>
    <row r="57" spans="2:18" ht="15.75" customHeight="1">
      <c r="B57" s="54"/>
      <c r="C57" s="66" t="s">
        <v>104</v>
      </c>
      <c r="D57" s="16" t="s">
        <v>101</v>
      </c>
      <c r="E57" s="16" t="s">
        <v>105</v>
      </c>
      <c r="F57" s="16" t="s">
        <v>105</v>
      </c>
      <c r="G57" s="16"/>
      <c r="H57" s="49"/>
      <c r="I57" s="24"/>
      <c r="J57" s="24"/>
      <c r="K57" s="24"/>
      <c r="L57" s="24"/>
      <c r="M57" s="25"/>
      <c r="N57" s="25"/>
      <c r="O57" s="44"/>
      <c r="P57" s="45"/>
      <c r="Q57" s="44"/>
      <c r="R57" s="53"/>
    </row>
    <row r="58" spans="2:18" ht="84" customHeight="1">
      <c r="B58" s="39" t="s">
        <v>106</v>
      </c>
      <c r="C58" s="52"/>
      <c r="D58" s="16"/>
      <c r="E58" s="16"/>
      <c r="F58" s="16"/>
      <c r="G58" s="16"/>
      <c r="H58" s="49">
        <f t="shared" si="0"/>
        <v>0</v>
      </c>
      <c r="I58" s="24"/>
      <c r="J58" s="24"/>
      <c r="K58" s="24"/>
      <c r="L58" s="24"/>
      <c r="M58" s="25">
        <f t="shared" si="1"/>
        <v>0</v>
      </c>
      <c r="N58" s="25"/>
      <c r="O58" s="44"/>
      <c r="P58" s="45"/>
      <c r="Q58" s="44"/>
      <c r="R58" s="53"/>
    </row>
    <row r="59" spans="2:18" ht="32.25" customHeight="1">
      <c r="B59" s="39"/>
      <c r="C59" s="67" t="s">
        <v>107</v>
      </c>
      <c r="D59" s="68" t="s">
        <v>78</v>
      </c>
      <c r="E59" s="44">
        <v>192.8</v>
      </c>
      <c r="F59" s="44">
        <v>119.9</v>
      </c>
      <c r="G59" s="44">
        <v>-72.9</v>
      </c>
      <c r="H59" s="49"/>
      <c r="I59" s="24"/>
      <c r="J59" s="24"/>
      <c r="K59" s="24"/>
      <c r="L59" s="24"/>
      <c r="M59" s="25"/>
      <c r="N59" s="25"/>
      <c r="O59" s="44"/>
      <c r="P59" s="45"/>
      <c r="Q59" s="44"/>
      <c r="R59" s="53"/>
    </row>
    <row r="60" spans="2:18" ht="69.75" customHeight="1">
      <c r="B60" s="39"/>
      <c r="C60" s="67" t="s">
        <v>108</v>
      </c>
      <c r="D60" s="69" t="s">
        <v>45</v>
      </c>
      <c r="E60" s="44">
        <v>23.2</v>
      </c>
      <c r="F60" s="44">
        <v>18.5</v>
      </c>
      <c r="G60" s="44">
        <v>-20.3</v>
      </c>
      <c r="H60" s="49"/>
      <c r="I60" s="24"/>
      <c r="J60" s="24"/>
      <c r="K60" s="24"/>
      <c r="L60" s="24"/>
      <c r="M60" s="25"/>
      <c r="N60" s="25"/>
      <c r="O60" s="44"/>
      <c r="P60" s="45"/>
      <c r="Q60" s="44"/>
      <c r="R60" s="53"/>
    </row>
    <row r="61" spans="2:18" ht="113.25" customHeight="1">
      <c r="B61" s="39" t="s">
        <v>109</v>
      </c>
      <c r="C61" s="52"/>
      <c r="D61" s="16"/>
      <c r="E61" s="16"/>
      <c r="F61" s="16"/>
      <c r="G61" s="16"/>
      <c r="H61" s="49">
        <f t="shared" si="0"/>
        <v>260.2</v>
      </c>
      <c r="I61" s="24"/>
      <c r="J61" s="24"/>
      <c r="K61" s="24">
        <v>260.2</v>
      </c>
      <c r="L61" s="24"/>
      <c r="M61" s="25">
        <f t="shared" si="1"/>
        <v>183.3</v>
      </c>
      <c r="N61" s="25"/>
      <c r="O61" s="44"/>
      <c r="P61" s="45">
        <v>183.3</v>
      </c>
      <c r="Q61" s="44"/>
      <c r="R61" s="53">
        <v>70.4</v>
      </c>
    </row>
    <row r="62" spans="2:18" ht="60.75" customHeight="1">
      <c r="B62" s="70" t="s">
        <v>110</v>
      </c>
      <c r="C62" s="16"/>
      <c r="D62" s="16"/>
      <c r="E62" s="16"/>
      <c r="F62" s="16"/>
      <c r="G62" s="16"/>
      <c r="H62" s="49">
        <f t="shared" si="0"/>
        <v>80</v>
      </c>
      <c r="I62" s="24"/>
      <c r="J62" s="24"/>
      <c r="K62" s="24">
        <v>70</v>
      </c>
      <c r="L62" s="24">
        <v>10</v>
      </c>
      <c r="M62" s="25">
        <f t="shared" si="1"/>
        <v>53.9</v>
      </c>
      <c r="N62" s="25"/>
      <c r="O62" s="44"/>
      <c r="P62" s="45">
        <v>53.9</v>
      </c>
      <c r="Q62" s="44"/>
      <c r="R62" s="53">
        <v>67.4</v>
      </c>
    </row>
    <row r="63" spans="2:18" ht="50.25" customHeight="1">
      <c r="B63" s="71" t="s">
        <v>111</v>
      </c>
      <c r="C63" s="16"/>
      <c r="D63" s="16"/>
      <c r="E63" s="16"/>
      <c r="F63" s="16"/>
      <c r="G63" s="16"/>
      <c r="H63" s="49">
        <f t="shared" si="0"/>
        <v>0</v>
      </c>
      <c r="I63" s="24"/>
      <c r="J63" s="24"/>
      <c r="K63" s="24"/>
      <c r="L63" s="24"/>
      <c r="M63" s="25">
        <f t="shared" si="1"/>
        <v>0</v>
      </c>
      <c r="N63" s="25"/>
      <c r="O63" s="44"/>
      <c r="P63" s="45"/>
      <c r="Q63" s="44"/>
      <c r="R63" s="53"/>
    </row>
    <row r="64" spans="2:18" ht="64.5" customHeight="1">
      <c r="B64" s="71" t="s">
        <v>112</v>
      </c>
      <c r="C64" s="16"/>
      <c r="D64" s="16"/>
      <c r="E64" s="16"/>
      <c r="F64" s="16"/>
      <c r="G64" s="16"/>
      <c r="H64" s="49">
        <f t="shared" si="0"/>
        <v>0</v>
      </c>
      <c r="I64" s="24"/>
      <c r="J64" s="24"/>
      <c r="K64" s="24"/>
      <c r="L64" s="24"/>
      <c r="M64" s="25">
        <f t="shared" si="1"/>
        <v>0</v>
      </c>
      <c r="N64" s="25">
        <f>N65</f>
        <v>0</v>
      </c>
      <c r="O64" s="25">
        <f>O65</f>
        <v>0</v>
      </c>
      <c r="P64" s="25">
        <f>P65</f>
        <v>0</v>
      </c>
      <c r="Q64" s="25">
        <f>Q65</f>
        <v>0</v>
      </c>
      <c r="R64" s="53"/>
    </row>
    <row r="65" spans="2:18" ht="89.25" customHeight="1">
      <c r="B65" s="70" t="s">
        <v>113</v>
      </c>
      <c r="C65" s="16"/>
      <c r="D65" s="16"/>
      <c r="E65" s="16"/>
      <c r="F65" s="16"/>
      <c r="G65" s="16"/>
      <c r="H65" s="49">
        <f t="shared" si="0"/>
        <v>0</v>
      </c>
      <c r="I65" s="24"/>
      <c r="J65" s="24"/>
      <c r="K65" s="24"/>
      <c r="L65" s="24"/>
      <c r="M65" s="25">
        <f t="shared" si="1"/>
        <v>0</v>
      </c>
      <c r="N65" s="25"/>
      <c r="O65" s="44"/>
      <c r="P65" s="45"/>
      <c r="Q65" s="44"/>
      <c r="R65" s="53"/>
    </row>
    <row r="66" spans="2:18" ht="56.25" customHeight="1">
      <c r="B66" s="71" t="s">
        <v>114</v>
      </c>
      <c r="C66" s="16"/>
      <c r="D66" s="16"/>
      <c r="E66" s="16"/>
      <c r="F66" s="16"/>
      <c r="G66" s="16"/>
      <c r="H66" s="49">
        <f>I66+J66+K66+L66</f>
        <v>481</v>
      </c>
      <c r="I66" s="24"/>
      <c r="J66" s="24">
        <v>384.3</v>
      </c>
      <c r="K66" s="24">
        <v>96.7</v>
      </c>
      <c r="L66" s="24"/>
      <c r="M66" s="25">
        <f t="shared" si="1"/>
        <v>322.1</v>
      </c>
      <c r="N66" s="25">
        <f>N70+N71+N72</f>
        <v>0</v>
      </c>
      <c r="O66" s="25">
        <f>O70+O71+O72</f>
        <v>225.6</v>
      </c>
      <c r="P66" s="25">
        <f>P70+P71+P72</f>
        <v>45.4</v>
      </c>
      <c r="Q66" s="25">
        <f>Q70+Q71+Q72</f>
        <v>51.1</v>
      </c>
      <c r="R66" s="53">
        <v>66.9</v>
      </c>
    </row>
    <row r="67" spans="2:18" ht="56.25" customHeight="1">
      <c r="B67" s="71"/>
      <c r="C67" s="68" t="s">
        <v>115</v>
      </c>
      <c r="D67" s="44" t="s">
        <v>45</v>
      </c>
      <c r="E67" s="60" t="s">
        <v>116</v>
      </c>
      <c r="F67" s="60" t="s">
        <v>117</v>
      </c>
      <c r="G67" s="60" t="s">
        <v>118</v>
      </c>
      <c r="H67" s="49"/>
      <c r="I67" s="24"/>
      <c r="J67" s="24"/>
      <c r="K67" s="24"/>
      <c r="L67" s="24"/>
      <c r="M67" s="25"/>
      <c r="N67" s="25"/>
      <c r="O67" s="25"/>
      <c r="P67" s="25"/>
      <c r="Q67" s="25"/>
      <c r="R67" s="53"/>
    </row>
    <row r="68" spans="2:18" ht="29.25" customHeight="1">
      <c r="B68" s="71"/>
      <c r="C68" s="34" t="s">
        <v>119</v>
      </c>
      <c r="D68" s="44" t="s">
        <v>45</v>
      </c>
      <c r="E68" s="60" t="s">
        <v>120</v>
      </c>
      <c r="F68" s="60" t="s">
        <v>121</v>
      </c>
      <c r="G68" s="60" t="s">
        <v>122</v>
      </c>
      <c r="H68" s="49"/>
      <c r="I68" s="24"/>
      <c r="J68" s="24"/>
      <c r="K68" s="24"/>
      <c r="L68" s="24"/>
      <c r="M68" s="25"/>
      <c r="N68" s="25"/>
      <c r="O68" s="25"/>
      <c r="P68" s="25"/>
      <c r="Q68" s="25"/>
      <c r="R68" s="53"/>
    </row>
    <row r="69" spans="2:18" ht="56.25" customHeight="1">
      <c r="B69" s="71"/>
      <c r="C69" s="34" t="s">
        <v>123</v>
      </c>
      <c r="D69" s="72" t="s">
        <v>45</v>
      </c>
      <c r="E69" s="72" t="s">
        <v>124</v>
      </c>
      <c r="F69" s="72" t="s">
        <v>125</v>
      </c>
      <c r="G69" s="73" t="s">
        <v>126</v>
      </c>
      <c r="H69" s="49"/>
      <c r="I69" s="24"/>
      <c r="J69" s="24"/>
      <c r="K69" s="24"/>
      <c r="L69" s="24"/>
      <c r="M69" s="25"/>
      <c r="N69" s="25"/>
      <c r="O69" s="25"/>
      <c r="P69" s="25"/>
      <c r="Q69" s="25"/>
      <c r="R69" s="53"/>
    </row>
    <row r="70" spans="2:18" ht="79.5" customHeight="1">
      <c r="B70" s="70" t="s">
        <v>127</v>
      </c>
      <c r="C70" s="16"/>
      <c r="D70" s="16"/>
      <c r="E70" s="16"/>
      <c r="F70" s="16"/>
      <c r="G70" s="16"/>
      <c r="H70" s="49">
        <f t="shared" si="0"/>
        <v>0</v>
      </c>
      <c r="I70" s="24"/>
      <c r="J70" s="24"/>
      <c r="K70" s="24"/>
      <c r="L70" s="24"/>
      <c r="M70" s="25">
        <f t="shared" si="1"/>
        <v>0</v>
      </c>
      <c r="N70" s="25"/>
      <c r="O70" s="44"/>
      <c r="P70" s="45"/>
      <c r="Q70" s="44"/>
      <c r="R70" s="53"/>
    </row>
    <row r="71" spans="2:18" ht="28.5" customHeight="1">
      <c r="B71" s="70" t="s">
        <v>128</v>
      </c>
      <c r="C71" s="16"/>
      <c r="D71" s="16"/>
      <c r="E71" s="16"/>
      <c r="F71" s="16"/>
      <c r="G71" s="16"/>
      <c r="H71" s="49">
        <f t="shared" si="0"/>
        <v>0</v>
      </c>
      <c r="I71" s="24"/>
      <c r="J71" s="24"/>
      <c r="K71" s="24"/>
      <c r="L71" s="24"/>
      <c r="M71" s="25">
        <f t="shared" si="1"/>
        <v>0</v>
      </c>
      <c r="N71" s="25"/>
      <c r="O71" s="44"/>
      <c r="P71" s="45"/>
      <c r="Q71" s="44"/>
      <c r="R71" s="53"/>
    </row>
    <row r="72" spans="2:18" ht="125.25" customHeight="1">
      <c r="B72" s="70" t="s">
        <v>129</v>
      </c>
      <c r="C72" s="16"/>
      <c r="D72" s="16"/>
      <c r="E72" s="16"/>
      <c r="F72" s="16"/>
      <c r="G72" s="16"/>
      <c r="H72" s="49">
        <f t="shared" si="0"/>
        <v>481</v>
      </c>
      <c r="I72" s="24"/>
      <c r="J72" s="24">
        <v>384.3</v>
      </c>
      <c r="K72" s="24">
        <v>96.7</v>
      </c>
      <c r="L72" s="24"/>
      <c r="M72" s="25">
        <f t="shared" si="1"/>
        <v>322.1</v>
      </c>
      <c r="N72" s="25"/>
      <c r="O72" s="44">
        <v>225.6</v>
      </c>
      <c r="P72" s="45">
        <v>45.4</v>
      </c>
      <c r="Q72" s="44">
        <v>51.1</v>
      </c>
      <c r="R72" s="53">
        <v>66.9</v>
      </c>
    </row>
    <row r="73" spans="2:18" ht="78" customHeight="1">
      <c r="B73" s="71" t="s">
        <v>130</v>
      </c>
      <c r="C73" s="16"/>
      <c r="D73" s="16"/>
      <c r="E73" s="16"/>
      <c r="F73" s="16"/>
      <c r="G73" s="16"/>
      <c r="H73" s="49">
        <f t="shared" si="0"/>
        <v>18959.9</v>
      </c>
      <c r="I73" s="24">
        <v>16903.4</v>
      </c>
      <c r="J73" s="24"/>
      <c r="K73" s="24">
        <v>2056.5</v>
      </c>
      <c r="L73" s="24"/>
      <c r="M73" s="25">
        <v>18242.9</v>
      </c>
      <c r="N73" s="25">
        <v>16186.9</v>
      </c>
      <c r="O73" s="25">
        <f>O74+O77+O78+O79+O81+O85</f>
        <v>0</v>
      </c>
      <c r="P73" s="25">
        <f>P74+P77+P78+P79+P81+P85</f>
        <v>2056</v>
      </c>
      <c r="Q73" s="25">
        <f>Q74+Q77+Q78+Q79+Q81+Q85</f>
        <v>0</v>
      </c>
      <c r="R73" s="53">
        <v>96.2</v>
      </c>
    </row>
    <row r="74" spans="2:18" ht="98.25" customHeight="1">
      <c r="B74" s="70" t="s">
        <v>131</v>
      </c>
      <c r="C74" s="74" t="s">
        <v>132</v>
      </c>
      <c r="D74" s="44" t="s">
        <v>74</v>
      </c>
      <c r="E74" s="60" t="s">
        <v>133</v>
      </c>
      <c r="F74" s="60" t="s">
        <v>133</v>
      </c>
      <c r="G74" s="60" t="s">
        <v>134</v>
      </c>
      <c r="H74" s="49">
        <f t="shared" si="0"/>
        <v>16903.4</v>
      </c>
      <c r="I74" s="24">
        <v>16903.4</v>
      </c>
      <c r="J74" s="24"/>
      <c r="K74" s="24"/>
      <c r="L74" s="24"/>
      <c r="M74" s="25"/>
      <c r="N74" s="25"/>
      <c r="O74" s="44"/>
      <c r="P74" s="45"/>
      <c r="Q74" s="44"/>
      <c r="R74" s="53"/>
    </row>
    <row r="75" spans="2:18" ht="81.75" customHeight="1">
      <c r="B75" s="70"/>
      <c r="C75" s="68" t="s">
        <v>135</v>
      </c>
      <c r="D75" s="44" t="s">
        <v>74</v>
      </c>
      <c r="E75" s="44">
        <v>55</v>
      </c>
      <c r="F75" s="44">
        <v>55</v>
      </c>
      <c r="G75" s="44">
        <v>0</v>
      </c>
      <c r="H75" s="49"/>
      <c r="I75" s="24"/>
      <c r="J75" s="24"/>
      <c r="K75" s="24"/>
      <c r="L75" s="24"/>
      <c r="M75" s="25"/>
      <c r="N75" s="25"/>
      <c r="O75" s="44"/>
      <c r="P75" s="45"/>
      <c r="Q75" s="44"/>
      <c r="R75" s="53"/>
    </row>
    <row r="76" spans="2:18" ht="16.5" customHeight="1">
      <c r="B76" s="70"/>
      <c r="C76" s="75" t="s">
        <v>136</v>
      </c>
      <c r="D76" s="44" t="s">
        <v>74</v>
      </c>
      <c r="E76" s="44">
        <v>56</v>
      </c>
      <c r="F76" s="44">
        <v>56</v>
      </c>
      <c r="G76" s="44">
        <v>0</v>
      </c>
      <c r="H76" s="49"/>
      <c r="I76" s="24"/>
      <c r="J76" s="24"/>
      <c r="K76" s="24"/>
      <c r="L76" s="24"/>
      <c r="M76" s="25"/>
      <c r="N76" s="25"/>
      <c r="O76" s="44"/>
      <c r="P76" s="45"/>
      <c r="Q76" s="44"/>
      <c r="R76" s="53"/>
    </row>
    <row r="77" spans="2:18" ht="66.75" customHeight="1">
      <c r="B77" s="39" t="s">
        <v>137</v>
      </c>
      <c r="C77" s="74" t="s">
        <v>138</v>
      </c>
      <c r="D77" s="44" t="s">
        <v>74</v>
      </c>
      <c r="E77" s="60" t="s">
        <v>139</v>
      </c>
      <c r="F77" s="60" t="s">
        <v>139</v>
      </c>
      <c r="G77" s="60" t="s">
        <v>134</v>
      </c>
      <c r="H77" s="49">
        <f t="shared" si="0"/>
        <v>5327.8</v>
      </c>
      <c r="I77" s="24">
        <v>5327.8</v>
      </c>
      <c r="J77" s="24"/>
      <c r="K77" s="24"/>
      <c r="L77" s="24"/>
      <c r="M77" s="25">
        <f t="shared" si="1"/>
        <v>4611.3</v>
      </c>
      <c r="N77" s="25">
        <v>4611.3</v>
      </c>
      <c r="O77" s="44"/>
      <c r="P77" s="45"/>
      <c r="Q77" s="44"/>
      <c r="R77" s="53">
        <v>86.5</v>
      </c>
    </row>
    <row r="78" spans="2:18" ht="60" customHeight="1">
      <c r="B78" s="76" t="s">
        <v>140</v>
      </c>
      <c r="C78" s="77" t="s">
        <v>141</v>
      </c>
      <c r="D78" s="35" t="s">
        <v>74</v>
      </c>
      <c r="E78" s="50">
        <v>111</v>
      </c>
      <c r="F78" s="50">
        <v>111</v>
      </c>
      <c r="G78" s="50">
        <v>0</v>
      </c>
      <c r="H78" s="49">
        <f t="shared" si="0"/>
        <v>11575.6</v>
      </c>
      <c r="I78" s="24">
        <v>11575.6</v>
      </c>
      <c r="J78" s="24"/>
      <c r="K78" s="24"/>
      <c r="L78" s="24"/>
      <c r="M78" s="25">
        <f t="shared" si="1"/>
        <v>11575.6</v>
      </c>
      <c r="N78" s="25">
        <v>11575.6</v>
      </c>
      <c r="O78" s="44"/>
      <c r="P78" s="45"/>
      <c r="Q78" s="44"/>
      <c r="R78" s="53">
        <v>100</v>
      </c>
    </row>
    <row r="79" spans="2:18" ht="104.25" customHeight="1">
      <c r="B79" s="70" t="s">
        <v>142</v>
      </c>
      <c r="C79" s="74" t="s">
        <v>143</v>
      </c>
      <c r="D79" s="44" t="s">
        <v>74</v>
      </c>
      <c r="E79" s="44">
        <v>24</v>
      </c>
      <c r="F79" s="44">
        <v>24</v>
      </c>
      <c r="G79" s="16"/>
      <c r="H79" s="49">
        <f t="shared" si="0"/>
        <v>752.6</v>
      </c>
      <c r="I79" s="24"/>
      <c r="J79" s="24"/>
      <c r="K79" s="24">
        <v>752.6</v>
      </c>
      <c r="L79" s="24"/>
      <c r="M79" s="25">
        <f t="shared" si="1"/>
        <v>752.6</v>
      </c>
      <c r="N79" s="25"/>
      <c r="O79" s="44"/>
      <c r="P79" s="45">
        <v>752.6</v>
      </c>
      <c r="Q79" s="44"/>
      <c r="R79" s="53">
        <v>100</v>
      </c>
    </row>
    <row r="80" spans="2:18" ht="60.75" customHeight="1">
      <c r="B80" s="70"/>
      <c r="C80" s="74" t="s">
        <v>144</v>
      </c>
      <c r="D80" s="44" t="s">
        <v>74</v>
      </c>
      <c r="E80" s="44">
        <v>12</v>
      </c>
      <c r="F80" s="44">
        <v>12</v>
      </c>
      <c r="G80" s="16"/>
      <c r="H80" s="49"/>
      <c r="I80" s="24"/>
      <c r="J80" s="24"/>
      <c r="K80" s="24"/>
      <c r="L80" s="24"/>
      <c r="M80" s="25"/>
      <c r="N80" s="25"/>
      <c r="O80" s="44"/>
      <c r="P80" s="45"/>
      <c r="Q80" s="44"/>
      <c r="R80" s="53"/>
    </row>
    <row r="81" spans="2:18" ht="58.5" customHeight="1">
      <c r="B81" s="70" t="s">
        <v>145</v>
      </c>
      <c r="C81" s="75" t="s">
        <v>146</v>
      </c>
      <c r="D81" s="44" t="s">
        <v>74</v>
      </c>
      <c r="E81" s="44">
        <v>54</v>
      </c>
      <c r="F81" s="44">
        <v>54</v>
      </c>
      <c r="G81" s="44">
        <v>0</v>
      </c>
      <c r="H81" s="49">
        <f t="shared" si="0"/>
        <v>1303.9</v>
      </c>
      <c r="I81" s="24"/>
      <c r="J81" s="24"/>
      <c r="K81" s="24">
        <v>1303.9</v>
      </c>
      <c r="L81" s="24"/>
      <c r="M81" s="25">
        <f t="shared" si="1"/>
        <v>1303.4</v>
      </c>
      <c r="N81" s="25"/>
      <c r="O81" s="44"/>
      <c r="P81" s="45">
        <v>1303.4</v>
      </c>
      <c r="Q81" s="44"/>
      <c r="R81" s="53">
        <v>100</v>
      </c>
    </row>
    <row r="82" spans="2:18" ht="14.25" customHeight="1">
      <c r="B82" s="70"/>
      <c r="C82" s="74" t="s">
        <v>147</v>
      </c>
      <c r="D82" s="44"/>
      <c r="E82" s="60" t="s">
        <v>148</v>
      </c>
      <c r="F82" s="60" t="s">
        <v>148</v>
      </c>
      <c r="G82" s="60" t="s">
        <v>134</v>
      </c>
      <c r="H82" s="49"/>
      <c r="I82" s="24"/>
      <c r="J82" s="24"/>
      <c r="K82" s="24"/>
      <c r="L82" s="24"/>
      <c r="M82" s="25"/>
      <c r="N82" s="25"/>
      <c r="O82" s="44"/>
      <c r="P82" s="45"/>
      <c r="Q82" s="44"/>
      <c r="R82" s="53"/>
    </row>
    <row r="83" spans="2:18" ht="11.25" customHeight="1">
      <c r="B83" s="70"/>
      <c r="C83" s="74" t="s">
        <v>149</v>
      </c>
      <c r="D83" s="44"/>
      <c r="E83" s="60" t="s">
        <v>150</v>
      </c>
      <c r="F83" s="60" t="s">
        <v>150</v>
      </c>
      <c r="G83" s="60" t="s">
        <v>134</v>
      </c>
      <c r="H83" s="49"/>
      <c r="I83" s="24"/>
      <c r="J83" s="24"/>
      <c r="K83" s="24"/>
      <c r="L83" s="24"/>
      <c r="M83" s="25"/>
      <c r="N83" s="25"/>
      <c r="O83" s="44"/>
      <c r="P83" s="45"/>
      <c r="Q83" s="44"/>
      <c r="R83" s="53"/>
    </row>
    <row r="84" spans="2:18" ht="10.5" customHeight="1">
      <c r="B84" s="70"/>
      <c r="C84" s="74" t="s">
        <v>151</v>
      </c>
      <c r="D84" s="44"/>
      <c r="E84" s="60" t="s">
        <v>152</v>
      </c>
      <c r="F84" s="60" t="s">
        <v>152</v>
      </c>
      <c r="G84" s="60" t="s">
        <v>134</v>
      </c>
      <c r="H84" s="49"/>
      <c r="I84" s="24"/>
      <c r="J84" s="24"/>
      <c r="K84" s="24"/>
      <c r="L84" s="24"/>
      <c r="M84" s="25"/>
      <c r="N84" s="25"/>
      <c r="O84" s="44"/>
      <c r="P84" s="45"/>
      <c r="Q84" s="44"/>
      <c r="R84" s="53"/>
    </row>
    <row r="85" spans="2:18" ht="74.25" customHeight="1">
      <c r="B85" s="70" t="s">
        <v>153</v>
      </c>
      <c r="C85" s="16"/>
      <c r="D85" s="16"/>
      <c r="E85" s="16"/>
      <c r="F85" s="16"/>
      <c r="G85" s="16"/>
      <c r="H85" s="49">
        <f t="shared" si="0"/>
        <v>0</v>
      </c>
      <c r="I85" s="24"/>
      <c r="J85" s="24"/>
      <c r="K85" s="24"/>
      <c r="L85" s="24"/>
      <c r="M85" s="25">
        <f t="shared" si="1"/>
        <v>0</v>
      </c>
      <c r="N85" s="25"/>
      <c r="O85" s="44"/>
      <c r="P85" s="45"/>
      <c r="Q85" s="44"/>
      <c r="R85" s="53"/>
    </row>
    <row r="86" spans="2:18" ht="53.25" customHeight="1">
      <c r="B86" s="71" t="s">
        <v>154</v>
      </c>
      <c r="C86" s="16"/>
      <c r="D86" s="78"/>
      <c r="E86" s="78"/>
      <c r="F86" s="78"/>
      <c r="G86" s="78"/>
      <c r="H86" s="49">
        <f t="shared" si="0"/>
        <v>0</v>
      </c>
      <c r="I86" s="24"/>
      <c r="J86" s="24"/>
      <c r="K86" s="24"/>
      <c r="L86" s="24"/>
      <c r="M86" s="25">
        <f t="shared" si="1"/>
        <v>0</v>
      </c>
      <c r="N86" s="25">
        <f>N87+N88</f>
        <v>0</v>
      </c>
      <c r="O86" s="25">
        <f>O87+O88</f>
        <v>0</v>
      </c>
      <c r="P86" s="25">
        <f>P87+P88</f>
        <v>0</v>
      </c>
      <c r="Q86" s="25">
        <f>Q87+Q88</f>
        <v>0</v>
      </c>
      <c r="R86" s="53"/>
    </row>
    <row r="87" spans="2:18" ht="52.5" customHeight="1">
      <c r="B87" s="70" t="s">
        <v>155</v>
      </c>
      <c r="C87" s="16"/>
      <c r="D87" s="78"/>
      <c r="E87" s="78"/>
      <c r="F87" s="78"/>
      <c r="G87" s="78"/>
      <c r="H87" s="49">
        <f t="shared" si="0"/>
        <v>0</v>
      </c>
      <c r="I87" s="24"/>
      <c r="J87" s="24"/>
      <c r="K87" s="24"/>
      <c r="L87" s="24"/>
      <c r="M87" s="25">
        <f t="shared" si="1"/>
        <v>0</v>
      </c>
      <c r="N87" s="25"/>
      <c r="O87" s="44"/>
      <c r="P87" s="45"/>
      <c r="Q87" s="44"/>
      <c r="R87" s="53"/>
    </row>
    <row r="88" spans="2:18" ht="48" customHeight="1">
      <c r="B88" s="70" t="s">
        <v>156</v>
      </c>
      <c r="C88" s="16"/>
      <c r="D88" s="78"/>
      <c r="E88" s="78"/>
      <c r="F88" s="78"/>
      <c r="G88" s="78"/>
      <c r="H88" s="49">
        <f t="shared" si="0"/>
        <v>0</v>
      </c>
      <c r="I88" s="24"/>
      <c r="J88" s="24"/>
      <c r="K88" s="24"/>
      <c r="L88" s="24"/>
      <c r="M88" s="25">
        <f t="shared" si="1"/>
        <v>0</v>
      </c>
      <c r="N88" s="25"/>
      <c r="O88" s="44"/>
      <c r="P88" s="45"/>
      <c r="Q88" s="44"/>
      <c r="R88" s="53"/>
    </row>
    <row r="89" spans="2:18" ht="87.75" customHeight="1">
      <c r="B89" s="71" t="s">
        <v>157</v>
      </c>
      <c r="C89" s="75" t="s">
        <v>158</v>
      </c>
      <c r="D89" s="62" t="s">
        <v>97</v>
      </c>
      <c r="E89" s="62">
        <v>1</v>
      </c>
      <c r="F89" s="62">
        <v>1</v>
      </c>
      <c r="G89" s="62">
        <v>0</v>
      </c>
      <c r="H89" s="49">
        <f t="shared" si="0"/>
        <v>40326.5</v>
      </c>
      <c r="I89" s="24"/>
      <c r="J89" s="24">
        <v>30599.4</v>
      </c>
      <c r="K89" s="24">
        <f>10459.5-782.4</f>
        <v>9677.1</v>
      </c>
      <c r="L89" s="24">
        <v>50</v>
      </c>
      <c r="M89" s="25">
        <f t="shared" si="1"/>
        <v>32260.4</v>
      </c>
      <c r="N89" s="25">
        <f>N90+N91+N92+N93+N94+N95+N96+N97+N98+N99+N100+N101+N102+N103+N104+N105+N106+N107+N108</f>
        <v>0</v>
      </c>
      <c r="O89" s="25">
        <f>O90+O91+O92+O93+O94+O95+O96+O97+O98+O99+O100+O101+O102+O103+O104+O105+O106+O107+O108</f>
        <v>29999.9</v>
      </c>
      <c r="P89" s="79">
        <f>P90+P91+P92+P93+P94+P95+P96+P97+P98+P99+P100+P101+P102+P103+P104+P105+P106+P107+P108</f>
        <v>2260.5</v>
      </c>
      <c r="Q89" s="25">
        <f>Q90+Q91+Q92+Q93+Q94+Q95+Q96+Q97+Q98+Q99+Q100+Q101+Q102+Q103+Q104+Q105+Q106+Q107+Q108</f>
        <v>0</v>
      </c>
      <c r="R89" s="53">
        <v>80</v>
      </c>
    </row>
    <row r="90" spans="2:18" ht="51" customHeight="1">
      <c r="B90" s="70" t="s">
        <v>159</v>
      </c>
      <c r="C90" s="16"/>
      <c r="D90" s="78"/>
      <c r="E90" s="78"/>
      <c r="F90" s="78"/>
      <c r="G90" s="78"/>
      <c r="H90" s="49">
        <f t="shared" si="0"/>
        <v>0</v>
      </c>
      <c r="I90" s="24"/>
      <c r="J90" s="24"/>
      <c r="K90" s="24"/>
      <c r="L90" s="24"/>
      <c r="M90" s="25">
        <f t="shared" si="1"/>
        <v>0</v>
      </c>
      <c r="N90" s="25"/>
      <c r="O90" s="44"/>
      <c r="P90" s="45"/>
      <c r="Q90" s="44"/>
      <c r="R90" s="53"/>
    </row>
    <row r="91" spans="2:18" ht="165" customHeight="1">
      <c r="B91" s="70" t="s">
        <v>160</v>
      </c>
      <c r="C91" s="16"/>
      <c r="D91" s="78"/>
      <c r="E91" s="78"/>
      <c r="F91" s="78"/>
      <c r="G91" s="78"/>
      <c r="H91" s="49">
        <f t="shared" si="0"/>
        <v>0</v>
      </c>
      <c r="I91" s="24"/>
      <c r="J91" s="24"/>
      <c r="K91" s="24"/>
      <c r="L91" s="24"/>
      <c r="M91" s="25">
        <f t="shared" si="1"/>
        <v>0</v>
      </c>
      <c r="N91" s="25"/>
      <c r="O91" s="44"/>
      <c r="P91" s="45"/>
      <c r="Q91" s="44"/>
      <c r="R91" s="53"/>
    </row>
    <row r="92" spans="2:18" ht="48" customHeight="1">
      <c r="B92" s="70" t="s">
        <v>161</v>
      </c>
      <c r="C92" s="16" t="s">
        <v>10</v>
      </c>
      <c r="D92" s="16"/>
      <c r="E92" s="16"/>
      <c r="F92" s="16"/>
      <c r="G92" s="16"/>
      <c r="H92" s="49">
        <f t="shared" si="0"/>
        <v>0</v>
      </c>
      <c r="I92" s="24"/>
      <c r="J92" s="24"/>
      <c r="K92" s="24"/>
      <c r="L92" s="24"/>
      <c r="M92" s="25">
        <f t="shared" si="1"/>
        <v>0</v>
      </c>
      <c r="N92" s="25"/>
      <c r="O92" s="44"/>
      <c r="P92" s="45"/>
      <c r="Q92" s="44"/>
      <c r="R92" s="53"/>
    </row>
    <row r="93" spans="2:18" ht="44.25" customHeight="1">
      <c r="B93" s="70" t="s">
        <v>162</v>
      </c>
      <c r="C93" s="16"/>
      <c r="D93" s="16"/>
      <c r="E93" s="16"/>
      <c r="F93" s="16"/>
      <c r="G93" s="16"/>
      <c r="H93" s="49">
        <f t="shared" si="0"/>
        <v>0</v>
      </c>
      <c r="I93" s="24"/>
      <c r="J93" s="24"/>
      <c r="K93" s="24"/>
      <c r="L93" s="24"/>
      <c r="M93" s="25">
        <f t="shared" si="1"/>
        <v>0</v>
      </c>
      <c r="N93" s="25"/>
      <c r="O93" s="44"/>
      <c r="P93" s="45"/>
      <c r="Q93" s="44"/>
      <c r="R93" s="53"/>
    </row>
    <row r="94" spans="2:18" ht="73.5" customHeight="1">
      <c r="B94" s="70" t="s">
        <v>163</v>
      </c>
      <c r="C94" s="16"/>
      <c r="D94" s="16"/>
      <c r="E94" s="16"/>
      <c r="F94" s="16"/>
      <c r="G94" s="16"/>
      <c r="H94" s="49">
        <f t="shared" si="0"/>
        <v>582.1</v>
      </c>
      <c r="I94" s="24"/>
      <c r="J94" s="24"/>
      <c r="K94" s="24">
        <v>582.1</v>
      </c>
      <c r="L94" s="24"/>
      <c r="M94" s="25">
        <f t="shared" si="1"/>
        <v>582</v>
      </c>
      <c r="N94" s="25"/>
      <c r="O94" s="44"/>
      <c r="P94" s="45">
        <v>582</v>
      </c>
      <c r="Q94" s="44"/>
      <c r="R94" s="53">
        <v>100</v>
      </c>
    </row>
    <row r="95" spans="2:18" ht="253.5" customHeight="1">
      <c r="B95" s="70" t="s">
        <v>164</v>
      </c>
      <c r="C95" s="16"/>
      <c r="D95" s="16"/>
      <c r="E95" s="16"/>
      <c r="F95" s="16"/>
      <c r="G95" s="16"/>
      <c r="H95" s="49">
        <f t="shared" si="0"/>
        <v>0</v>
      </c>
      <c r="I95" s="24"/>
      <c r="J95" s="24"/>
      <c r="K95" s="24"/>
      <c r="L95" s="24"/>
      <c r="M95" s="25">
        <f t="shared" si="1"/>
        <v>0</v>
      </c>
      <c r="N95" s="25"/>
      <c r="O95" s="44"/>
      <c r="P95" s="45"/>
      <c r="Q95" s="44"/>
      <c r="R95" s="53"/>
    </row>
    <row r="96" spans="2:18" ht="44.25" customHeight="1">
      <c r="B96" s="70" t="s">
        <v>165</v>
      </c>
      <c r="C96" s="16"/>
      <c r="D96" s="16"/>
      <c r="E96" s="16"/>
      <c r="F96" s="16"/>
      <c r="G96" s="16"/>
      <c r="H96" s="49">
        <f t="shared" si="0"/>
        <v>0</v>
      </c>
      <c r="I96" s="24"/>
      <c r="J96" s="24"/>
      <c r="K96" s="24"/>
      <c r="L96" s="24"/>
      <c r="M96" s="25">
        <f t="shared" si="1"/>
        <v>0</v>
      </c>
      <c r="N96" s="25"/>
      <c r="O96" s="44"/>
      <c r="P96" s="45"/>
      <c r="Q96" s="44"/>
      <c r="R96" s="53"/>
    </row>
    <row r="97" spans="2:18" ht="42" customHeight="1">
      <c r="B97" s="70" t="s">
        <v>166</v>
      </c>
      <c r="C97" s="16"/>
      <c r="D97" s="16"/>
      <c r="E97" s="16"/>
      <c r="F97" s="16"/>
      <c r="G97" s="16"/>
      <c r="H97" s="49">
        <f t="shared" si="0"/>
        <v>37546.9</v>
      </c>
      <c r="I97" s="24"/>
      <c r="J97" s="24">
        <v>30000</v>
      </c>
      <c r="K97" s="24">
        <v>7546.9</v>
      </c>
      <c r="L97" s="24"/>
      <c r="M97" s="25">
        <f t="shared" si="1"/>
        <v>30330.300000000003</v>
      </c>
      <c r="N97" s="25"/>
      <c r="O97" s="44">
        <v>29999.9</v>
      </c>
      <c r="P97" s="45">
        <v>330.4</v>
      </c>
      <c r="Q97" s="44"/>
      <c r="R97" s="53">
        <v>80.8</v>
      </c>
    </row>
    <row r="98" spans="2:18" ht="71.25" customHeight="1">
      <c r="B98" s="70" t="s">
        <v>167</v>
      </c>
      <c r="C98" s="16"/>
      <c r="D98" s="16"/>
      <c r="E98" s="16"/>
      <c r="F98" s="16"/>
      <c r="G98" s="16"/>
      <c r="H98" s="49">
        <f t="shared" si="0"/>
        <v>0</v>
      </c>
      <c r="I98" s="24"/>
      <c r="J98" s="24"/>
      <c r="K98" s="24"/>
      <c r="L98" s="24"/>
      <c r="M98" s="25">
        <f t="shared" si="1"/>
        <v>0</v>
      </c>
      <c r="N98" s="25"/>
      <c r="O98" s="44"/>
      <c r="P98" s="45"/>
      <c r="Q98" s="44"/>
      <c r="R98" s="53"/>
    </row>
    <row r="99" spans="2:18" ht="144.75" customHeight="1">
      <c r="B99" s="70" t="s">
        <v>168</v>
      </c>
      <c r="C99" s="16"/>
      <c r="D99" s="16"/>
      <c r="E99" s="16"/>
      <c r="F99" s="16"/>
      <c r="G99" s="16"/>
      <c r="H99" s="49">
        <f t="shared" si="0"/>
        <v>0</v>
      </c>
      <c r="I99" s="24"/>
      <c r="J99" s="24"/>
      <c r="K99" s="24"/>
      <c r="L99" s="24"/>
      <c r="M99" s="25">
        <f t="shared" si="1"/>
        <v>0</v>
      </c>
      <c r="N99" s="25"/>
      <c r="O99" s="44"/>
      <c r="P99" s="45"/>
      <c r="Q99" s="44"/>
      <c r="R99" s="53"/>
    </row>
    <row r="100" spans="2:18" ht="60" customHeight="1">
      <c r="B100" s="70" t="s">
        <v>169</v>
      </c>
      <c r="C100" s="16"/>
      <c r="D100" s="16"/>
      <c r="E100" s="16"/>
      <c r="F100" s="16"/>
      <c r="G100" s="16"/>
      <c r="H100" s="49">
        <f t="shared" si="0"/>
        <v>0</v>
      </c>
      <c r="I100" s="24"/>
      <c r="J100" s="24"/>
      <c r="K100" s="24"/>
      <c r="L100" s="24"/>
      <c r="M100" s="25">
        <f t="shared" si="1"/>
        <v>0</v>
      </c>
      <c r="N100" s="25"/>
      <c r="O100" s="44"/>
      <c r="P100" s="45"/>
      <c r="Q100" s="44"/>
      <c r="R100" s="53"/>
    </row>
    <row r="101" spans="2:18" ht="33" customHeight="1">
      <c r="B101" s="70" t="s">
        <v>170</v>
      </c>
      <c r="C101" s="16"/>
      <c r="D101" s="16"/>
      <c r="E101" s="16"/>
      <c r="F101" s="16"/>
      <c r="G101" s="16"/>
      <c r="H101" s="49">
        <f aca="true" t="shared" si="2" ref="H101:H113">I101+J101+K101+L101</f>
        <v>0</v>
      </c>
      <c r="I101" s="24"/>
      <c r="J101" s="24"/>
      <c r="K101" s="24"/>
      <c r="L101" s="24"/>
      <c r="M101" s="25">
        <f t="shared" si="1"/>
        <v>0</v>
      </c>
      <c r="N101" s="25"/>
      <c r="O101" s="44"/>
      <c r="P101" s="45"/>
      <c r="Q101" s="44"/>
      <c r="R101" s="53"/>
    </row>
    <row r="102" spans="2:18" ht="38.25" customHeight="1">
      <c r="B102" s="70" t="s">
        <v>171</v>
      </c>
      <c r="C102" s="16"/>
      <c r="D102" s="16"/>
      <c r="E102" s="16"/>
      <c r="F102" s="16"/>
      <c r="G102" s="16"/>
      <c r="H102" s="49">
        <f t="shared" si="2"/>
        <v>0</v>
      </c>
      <c r="I102" s="24"/>
      <c r="J102" s="24"/>
      <c r="K102" s="24"/>
      <c r="L102" s="24"/>
      <c r="M102" s="25">
        <f t="shared" si="1"/>
        <v>0</v>
      </c>
      <c r="N102" s="25"/>
      <c r="O102" s="44"/>
      <c r="P102" s="45"/>
      <c r="Q102" s="44"/>
      <c r="R102" s="53"/>
    </row>
    <row r="103" spans="2:18" ht="48.75" customHeight="1">
      <c r="B103" s="70" t="s">
        <v>172</v>
      </c>
      <c r="C103" s="16"/>
      <c r="D103" s="16"/>
      <c r="E103" s="16"/>
      <c r="F103" s="16"/>
      <c r="G103" s="16"/>
      <c r="H103" s="49">
        <f t="shared" si="2"/>
        <v>0</v>
      </c>
      <c r="I103" s="24"/>
      <c r="J103" s="24"/>
      <c r="K103" s="24"/>
      <c r="L103" s="24"/>
      <c r="M103" s="25">
        <f t="shared" si="1"/>
        <v>0</v>
      </c>
      <c r="N103" s="25"/>
      <c r="O103" s="44"/>
      <c r="P103" s="45"/>
      <c r="Q103" s="44"/>
      <c r="R103" s="53"/>
    </row>
    <row r="104" spans="2:18" ht="75" customHeight="1">
      <c r="B104" s="70" t="s">
        <v>173</v>
      </c>
      <c r="C104" s="16"/>
      <c r="D104" s="16"/>
      <c r="E104" s="16"/>
      <c r="F104" s="16"/>
      <c r="G104" s="16"/>
      <c r="H104" s="49">
        <f t="shared" si="2"/>
        <v>864.7</v>
      </c>
      <c r="I104" s="24"/>
      <c r="J104" s="24"/>
      <c r="K104" s="24">
        <v>864.7</v>
      </c>
      <c r="L104" s="24"/>
      <c r="M104" s="25">
        <f t="shared" si="1"/>
        <v>864.7</v>
      </c>
      <c r="N104" s="25"/>
      <c r="O104" s="44"/>
      <c r="P104" s="45">
        <v>864.7</v>
      </c>
      <c r="Q104" s="44"/>
      <c r="R104" s="53">
        <v>100</v>
      </c>
    </row>
    <row r="105" spans="2:18" ht="41.25" customHeight="1">
      <c r="B105" s="70" t="s">
        <v>174</v>
      </c>
      <c r="C105" s="16"/>
      <c r="D105" s="16"/>
      <c r="E105" s="16"/>
      <c r="F105" s="16"/>
      <c r="G105" s="16"/>
      <c r="H105" s="49">
        <f t="shared" si="2"/>
        <v>296.4</v>
      </c>
      <c r="I105" s="24"/>
      <c r="J105" s="24"/>
      <c r="K105" s="24">
        <v>296.4</v>
      </c>
      <c r="L105" s="24"/>
      <c r="M105" s="25">
        <f t="shared" si="1"/>
        <v>197.4</v>
      </c>
      <c r="N105" s="25"/>
      <c r="O105" s="44"/>
      <c r="P105" s="45">
        <v>197.4</v>
      </c>
      <c r="Q105" s="44"/>
      <c r="R105" s="53">
        <v>66.6</v>
      </c>
    </row>
    <row r="106" spans="2:18" ht="29.25" customHeight="1">
      <c r="B106" s="70" t="s">
        <v>175</v>
      </c>
      <c r="C106" s="16"/>
      <c r="D106" s="16"/>
      <c r="E106" s="16"/>
      <c r="F106" s="16"/>
      <c r="G106" s="16"/>
      <c r="H106" s="49">
        <f t="shared" si="2"/>
        <v>200</v>
      </c>
      <c r="I106" s="24"/>
      <c r="J106" s="24"/>
      <c r="K106" s="24">
        <v>200</v>
      </c>
      <c r="L106" s="24"/>
      <c r="M106" s="25">
        <f t="shared" si="1"/>
        <v>99</v>
      </c>
      <c r="N106" s="25"/>
      <c r="O106" s="44"/>
      <c r="P106" s="45">
        <v>99</v>
      </c>
      <c r="Q106" s="44"/>
      <c r="R106" s="53">
        <v>49.5</v>
      </c>
    </row>
    <row r="107" spans="2:18" ht="42.75" customHeight="1">
      <c r="B107" s="70" t="s">
        <v>176</v>
      </c>
      <c r="C107" s="16"/>
      <c r="D107" s="16"/>
      <c r="E107" s="16"/>
      <c r="F107" s="16"/>
      <c r="G107" s="16"/>
      <c r="H107" s="49">
        <f t="shared" si="2"/>
        <v>187</v>
      </c>
      <c r="I107" s="24"/>
      <c r="J107" s="24"/>
      <c r="K107" s="24">
        <v>187</v>
      </c>
      <c r="L107" s="24"/>
      <c r="M107" s="25">
        <f t="shared" si="1"/>
        <v>187</v>
      </c>
      <c r="N107" s="25"/>
      <c r="O107" s="44"/>
      <c r="P107" s="45">
        <v>187</v>
      </c>
      <c r="Q107" s="44"/>
      <c r="R107" s="53">
        <v>100</v>
      </c>
    </row>
    <row r="108" spans="2:18" ht="94.5" customHeight="1">
      <c r="B108" s="70" t="s">
        <v>177</v>
      </c>
      <c r="C108" s="16"/>
      <c r="D108" s="16"/>
      <c r="E108" s="16"/>
      <c r="F108" s="16"/>
      <c r="G108" s="16"/>
      <c r="H108" s="49">
        <f t="shared" si="2"/>
        <v>0</v>
      </c>
      <c r="I108" s="24"/>
      <c r="J108" s="24"/>
      <c r="K108" s="24"/>
      <c r="L108" s="24"/>
      <c r="M108" s="25">
        <f t="shared" si="1"/>
        <v>0</v>
      </c>
      <c r="N108" s="25"/>
      <c r="O108" s="44"/>
      <c r="P108" s="45"/>
      <c r="Q108" s="44"/>
      <c r="R108" s="53"/>
    </row>
    <row r="109" spans="2:18" ht="37.5" customHeight="1">
      <c r="B109" s="71" t="s">
        <v>178</v>
      </c>
      <c r="C109" s="68" t="s">
        <v>179</v>
      </c>
      <c r="D109" s="16" t="s">
        <v>97</v>
      </c>
      <c r="E109" s="16">
        <v>4</v>
      </c>
      <c r="F109" s="16">
        <v>4</v>
      </c>
      <c r="G109" s="16">
        <v>0</v>
      </c>
      <c r="H109" s="49">
        <f t="shared" si="2"/>
        <v>0</v>
      </c>
      <c r="I109" s="24"/>
      <c r="J109" s="24"/>
      <c r="K109" s="24"/>
      <c r="L109" s="24"/>
      <c r="M109" s="25">
        <f t="shared" si="1"/>
        <v>0</v>
      </c>
      <c r="N109" s="25"/>
      <c r="O109" s="44"/>
      <c r="P109" s="45"/>
      <c r="Q109" s="44"/>
      <c r="R109" s="53"/>
    </row>
    <row r="110" spans="2:18" ht="147" customHeight="1">
      <c r="B110" s="71" t="s">
        <v>180</v>
      </c>
      <c r="C110" s="16"/>
      <c r="D110" s="16"/>
      <c r="E110" s="16"/>
      <c r="F110" s="16"/>
      <c r="G110" s="16"/>
      <c r="H110" s="49">
        <v>33240</v>
      </c>
      <c r="I110" s="24"/>
      <c r="J110" s="24"/>
      <c r="K110" s="24">
        <v>33240</v>
      </c>
      <c r="L110" s="24"/>
      <c r="M110" s="25">
        <v>23397.5</v>
      </c>
      <c r="N110" s="25">
        <f>N111</f>
        <v>0</v>
      </c>
      <c r="O110" s="25">
        <f>O111</f>
        <v>0</v>
      </c>
      <c r="P110" s="25">
        <v>23397.5</v>
      </c>
      <c r="Q110" s="25">
        <f>Q111</f>
        <v>0</v>
      </c>
      <c r="R110" s="53">
        <v>70.4</v>
      </c>
    </row>
    <row r="111" spans="2:18" ht="39.75" customHeight="1">
      <c r="B111" s="70" t="s">
        <v>181</v>
      </c>
      <c r="C111" s="16"/>
      <c r="D111" s="16"/>
      <c r="E111" s="16"/>
      <c r="F111" s="16"/>
      <c r="G111" s="16"/>
      <c r="H111" s="49">
        <f t="shared" si="2"/>
        <v>9485.2</v>
      </c>
      <c r="I111" s="24"/>
      <c r="J111" s="24"/>
      <c r="K111" s="24">
        <v>9485.2</v>
      </c>
      <c r="L111" s="24"/>
      <c r="M111" s="25">
        <f t="shared" si="1"/>
        <v>9485.2</v>
      </c>
      <c r="N111" s="25"/>
      <c r="O111" s="44"/>
      <c r="P111" s="45">
        <v>9485.2</v>
      </c>
      <c r="Q111" s="44"/>
      <c r="R111" s="53">
        <v>100</v>
      </c>
    </row>
    <row r="112" spans="2:18" ht="135.75" customHeight="1">
      <c r="B112" s="71" t="s">
        <v>182</v>
      </c>
      <c r="C112" s="16"/>
      <c r="D112" s="16"/>
      <c r="E112" s="16"/>
      <c r="F112" s="16"/>
      <c r="G112" s="16"/>
      <c r="H112" s="49">
        <f t="shared" si="2"/>
        <v>0</v>
      </c>
      <c r="I112" s="24"/>
      <c r="J112" s="24"/>
      <c r="K112" s="24"/>
      <c r="L112" s="24"/>
      <c r="M112" s="25">
        <f t="shared" si="1"/>
        <v>0</v>
      </c>
      <c r="N112" s="25">
        <f>N113</f>
        <v>0</v>
      </c>
      <c r="O112" s="25">
        <f>O113</f>
        <v>0</v>
      </c>
      <c r="P112" s="25">
        <f>P113</f>
        <v>0</v>
      </c>
      <c r="Q112" s="25">
        <f>Q113</f>
        <v>0</v>
      </c>
      <c r="R112" s="53"/>
    </row>
    <row r="113" spans="2:18" ht="60">
      <c r="B113" s="70" t="s">
        <v>183</v>
      </c>
      <c r="C113" s="16"/>
      <c r="D113" s="16"/>
      <c r="E113" s="16"/>
      <c r="F113" s="16"/>
      <c r="G113" s="16"/>
      <c r="H113" s="49">
        <f t="shared" si="2"/>
        <v>0</v>
      </c>
      <c r="I113" s="24"/>
      <c r="J113" s="24"/>
      <c r="K113" s="24"/>
      <c r="L113" s="24"/>
      <c r="M113" s="25">
        <f t="shared" si="1"/>
        <v>0</v>
      </c>
      <c r="N113" s="25"/>
      <c r="O113" s="44"/>
      <c r="P113" s="45"/>
      <c r="Q113" s="44"/>
      <c r="R113" s="53"/>
    </row>
    <row r="114" spans="2:18" ht="12.75">
      <c r="B114" s="80"/>
      <c r="C114" s="81"/>
      <c r="D114" s="81"/>
      <c r="E114" s="81"/>
      <c r="F114" s="81"/>
      <c r="G114" s="81"/>
      <c r="H114" s="82"/>
      <c r="I114" s="82"/>
      <c r="J114" s="82"/>
      <c r="K114" s="82"/>
      <c r="L114" s="82"/>
      <c r="M114" s="82"/>
      <c r="N114" s="82"/>
      <c r="O114" s="81"/>
      <c r="P114" s="81"/>
      <c r="Q114" s="81"/>
      <c r="R114" s="81"/>
    </row>
    <row r="115" spans="2:18" ht="12.75" customHeight="1">
      <c r="B115" s="80"/>
      <c r="C115" s="81"/>
      <c r="D115" s="81"/>
      <c r="E115" s="81"/>
      <c r="F115" s="81"/>
      <c r="G115" s="81"/>
      <c r="H115" s="82"/>
      <c r="I115" s="82"/>
      <c r="J115" s="82"/>
      <c r="K115" s="82"/>
      <c r="L115" s="82"/>
      <c r="M115" s="82"/>
      <c r="N115" s="82"/>
      <c r="O115" s="81"/>
      <c r="P115" s="81"/>
      <c r="Q115" s="81"/>
      <c r="R115" s="81"/>
    </row>
    <row r="116" spans="2:18" ht="13.5" customHeight="1">
      <c r="B116" s="80"/>
      <c r="C116" s="81"/>
      <c r="D116" s="83" t="s">
        <v>184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31" ht="13.5" customHeight="1"/>
    <row r="132" ht="12.75" customHeight="1"/>
    <row r="137" ht="13.5" customHeight="1"/>
    <row r="138" ht="12.75" customHeight="1"/>
    <row r="139" ht="13.5" customHeight="1"/>
    <row r="149" ht="13.5" customHeight="1"/>
  </sheetData>
  <sheetProtection selectLockedCells="1" selectUnlockedCells="1"/>
  <mergeCells count="64">
    <mergeCell ref="I3:R3"/>
    <mergeCell ref="I4:R4"/>
    <mergeCell ref="I5:R5"/>
    <mergeCell ref="I6:R6"/>
    <mergeCell ref="I7:R7"/>
    <mergeCell ref="E9:I9"/>
    <mergeCell ref="C10:M10"/>
    <mergeCell ref="C11:L11"/>
    <mergeCell ref="C12:L12"/>
    <mergeCell ref="C13:K13"/>
    <mergeCell ref="D14:J14"/>
    <mergeCell ref="B15:B17"/>
    <mergeCell ref="C15:G15"/>
    <mergeCell ref="H15:Q15"/>
    <mergeCell ref="R15:R16"/>
    <mergeCell ref="C16:C17"/>
    <mergeCell ref="D16:D17"/>
    <mergeCell ref="E16:E17"/>
    <mergeCell ref="F16:F17"/>
    <mergeCell ref="G16:G17"/>
    <mergeCell ref="H16:L16"/>
    <mergeCell ref="M16:Q16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2:R23"/>
    <mergeCell ref="A29:A30"/>
    <mergeCell ref="B29:B30"/>
    <mergeCell ref="M29:M30"/>
    <mergeCell ref="N29:N30"/>
    <mergeCell ref="O29:O30"/>
    <mergeCell ref="P29:P30"/>
    <mergeCell ref="Q29:Q30"/>
    <mergeCell ref="R29:R30"/>
    <mergeCell ref="B31:B32"/>
    <mergeCell ref="M31:M32"/>
    <mergeCell ref="N31:N32"/>
    <mergeCell ref="O31:O32"/>
    <mergeCell ref="P31:P32"/>
    <mergeCell ref="Q31:Q32"/>
    <mergeCell ref="R31:R32"/>
    <mergeCell ref="B33:B34"/>
    <mergeCell ref="M33:M34"/>
    <mergeCell ref="N33:N34"/>
    <mergeCell ref="O33:O34"/>
    <mergeCell ref="P33:P34"/>
    <mergeCell ref="Q33:Q34"/>
    <mergeCell ref="R33:R34"/>
    <mergeCell ref="B42:B43"/>
    <mergeCell ref="D116:R117"/>
  </mergeCells>
  <printOptions/>
  <pageMargins left="0.7875" right="0.39375" top="0.5902777777777778" bottom="0.393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1"/>
  <sheetViews>
    <sheetView workbookViewId="0" topLeftCell="A1">
      <selection activeCell="O11" sqref="O11"/>
    </sheetView>
  </sheetViews>
  <sheetFormatPr defaultColWidth="9.140625" defaultRowHeight="12.75"/>
  <cols>
    <col min="1" max="1" width="2.421875" style="0" customWidth="1"/>
    <col min="2" max="2" width="20.7109375" style="0" customWidth="1"/>
    <col min="3" max="3" width="12.28125" style="0" customWidth="1"/>
    <col min="4" max="4" width="5.28125" style="0" customWidth="1"/>
    <col min="5" max="5" width="7.7109375" style="0" customWidth="1"/>
    <col min="6" max="6" width="8.00390625" style="0" customWidth="1"/>
    <col min="7" max="7" width="5.7109375" style="0" customWidth="1"/>
    <col min="8" max="8" width="9.421875" style="1" customWidth="1"/>
    <col min="9" max="9" width="11.00390625" style="1" customWidth="1"/>
    <col min="10" max="10" width="8.7109375" style="1" customWidth="1"/>
    <col min="11" max="11" width="8.140625" style="1" customWidth="1"/>
    <col min="12" max="12" width="9.00390625" style="1" customWidth="1"/>
    <col min="13" max="13" width="9.140625" style="1" customWidth="1"/>
    <col min="14" max="14" width="6.57421875" style="1" customWidth="1"/>
    <col min="16" max="16" width="8.57421875" style="0" customWidth="1"/>
    <col min="17" max="17" width="9.28125" style="0" customWidth="1"/>
    <col min="18" max="18" width="6.7109375" style="0" customWidth="1"/>
  </cols>
  <sheetData>
    <row r="1" ht="0.75" customHeight="1"/>
    <row r="2" spans="3:18" ht="15.75"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3:18" ht="14.25" customHeight="1">
      <c r="C3" s="2"/>
      <c r="D3" s="2"/>
      <c r="E3" s="2"/>
      <c r="F3" s="2"/>
      <c r="G3" s="2"/>
      <c r="H3" s="3"/>
      <c r="I3" s="4" t="s">
        <v>185</v>
      </c>
      <c r="J3" s="4"/>
      <c r="K3" s="4"/>
      <c r="L3" s="4"/>
      <c r="M3" s="4"/>
      <c r="N3" s="4"/>
      <c r="O3" s="4"/>
      <c r="P3" s="4"/>
      <c r="Q3" s="4"/>
      <c r="R3" s="4"/>
    </row>
    <row r="4" spans="3:18" ht="11.25" customHeight="1">
      <c r="C4" s="2"/>
      <c r="D4" s="2"/>
      <c r="E4" s="2"/>
      <c r="F4" s="2"/>
      <c r="G4" s="2"/>
      <c r="H4" s="3"/>
      <c r="I4" s="4" t="s">
        <v>186</v>
      </c>
      <c r="J4" s="4"/>
      <c r="K4" s="4"/>
      <c r="L4" s="4"/>
      <c r="M4" s="4"/>
      <c r="N4" s="4"/>
      <c r="O4" s="4"/>
      <c r="P4" s="4"/>
      <c r="Q4" s="4"/>
      <c r="R4" s="4"/>
    </row>
    <row r="5" spans="3:18" ht="10.5" customHeight="1">
      <c r="C5" s="2"/>
      <c r="D5" s="2"/>
      <c r="E5" s="2"/>
      <c r="F5" s="2"/>
      <c r="G5" s="2"/>
      <c r="H5" s="3"/>
      <c r="I5" s="4" t="s">
        <v>187</v>
      </c>
      <c r="J5" s="4"/>
      <c r="K5" s="4"/>
      <c r="L5" s="4"/>
      <c r="M5" s="4"/>
      <c r="N5" s="4"/>
      <c r="O5" s="4"/>
      <c r="P5" s="4"/>
      <c r="Q5" s="4"/>
      <c r="R5" s="4"/>
    </row>
    <row r="6" spans="3:18" ht="9.75" customHeight="1"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3" ht="1.5" customHeight="1" hidden="1">
      <c r="C7" s="2"/>
      <c r="D7" s="2"/>
      <c r="E7" s="2"/>
      <c r="F7" s="2"/>
      <c r="G7" s="2"/>
      <c r="H7" s="3"/>
      <c r="I7" s="3"/>
      <c r="J7" s="3"/>
      <c r="K7" s="3"/>
      <c r="L7" s="3"/>
      <c r="M7" s="3"/>
    </row>
    <row r="8" spans="3:13" ht="15.75" customHeight="1">
      <c r="C8" s="2"/>
      <c r="D8" s="2"/>
      <c r="E8" s="6" t="s">
        <v>188</v>
      </c>
      <c r="F8" s="6"/>
      <c r="G8" s="6"/>
      <c r="H8" s="6"/>
      <c r="I8" s="6"/>
      <c r="J8" s="3"/>
      <c r="K8" s="3"/>
      <c r="L8" s="3"/>
      <c r="M8" s="3"/>
    </row>
    <row r="9" spans="3:13" ht="13.5" customHeight="1">
      <c r="C9" s="5" t="s">
        <v>5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3:13" ht="13.5" customHeight="1"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/>
    </row>
    <row r="11" spans="3:13" ht="38.25" customHeight="1">
      <c r="C11" s="8" t="s">
        <v>189</v>
      </c>
      <c r="D11" s="8"/>
      <c r="E11" s="8"/>
      <c r="F11" s="8"/>
      <c r="G11" s="8"/>
      <c r="H11" s="8"/>
      <c r="I11" s="8"/>
      <c r="J11" s="8"/>
      <c r="K11" s="8"/>
      <c r="L11" s="8"/>
      <c r="M11" s="3"/>
    </row>
    <row r="12" spans="3:13" ht="12" customHeight="1">
      <c r="C12" s="9" t="s">
        <v>8</v>
      </c>
      <c r="D12" s="9"/>
      <c r="E12" s="9"/>
      <c r="F12" s="9"/>
      <c r="G12" s="9"/>
      <c r="H12" s="9"/>
      <c r="I12" s="9"/>
      <c r="J12" s="9"/>
      <c r="K12" s="9"/>
      <c r="L12" s="3"/>
      <c r="M12" s="3"/>
    </row>
    <row r="13" spans="3:13" ht="15.75" customHeight="1">
      <c r="C13" s="2"/>
      <c r="D13" s="5" t="s">
        <v>190</v>
      </c>
      <c r="E13" s="5"/>
      <c r="F13" s="5"/>
      <c r="G13" s="5"/>
      <c r="H13" s="5"/>
      <c r="I13" s="5"/>
      <c r="J13" s="5"/>
      <c r="K13" s="5"/>
      <c r="L13" s="3"/>
      <c r="M13" s="3"/>
    </row>
    <row r="14" spans="3:13" ht="5.25" customHeight="1"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</row>
    <row r="15" spans="2:18" ht="24" customHeight="1">
      <c r="B15" s="10" t="s">
        <v>11</v>
      </c>
      <c r="C15" s="10" t="s">
        <v>12</v>
      </c>
      <c r="D15" s="10"/>
      <c r="E15" s="10"/>
      <c r="F15" s="10"/>
      <c r="G15" s="10"/>
      <c r="H15" s="10" t="s">
        <v>13</v>
      </c>
      <c r="I15" s="10"/>
      <c r="J15" s="10"/>
      <c r="K15" s="10"/>
      <c r="L15" s="10"/>
      <c r="M15" s="10"/>
      <c r="N15" s="10"/>
      <c r="O15" s="10"/>
      <c r="P15" s="10"/>
      <c r="Q15" s="10"/>
      <c r="R15" s="10" t="s">
        <v>14</v>
      </c>
    </row>
    <row r="16" spans="2:18" ht="65.25" customHeight="1">
      <c r="B16" s="10"/>
      <c r="C16" s="11" t="s">
        <v>15</v>
      </c>
      <c r="D16" s="10" t="s">
        <v>16</v>
      </c>
      <c r="E16" s="12" t="s">
        <v>17</v>
      </c>
      <c r="F16" s="12" t="s">
        <v>18</v>
      </c>
      <c r="G16" s="10" t="s">
        <v>19</v>
      </c>
      <c r="H16" s="13" t="s">
        <v>191</v>
      </c>
      <c r="I16" s="13"/>
      <c r="J16" s="13"/>
      <c r="K16" s="13"/>
      <c r="L16" s="13"/>
      <c r="M16" s="10" t="s">
        <v>21</v>
      </c>
      <c r="N16" s="10"/>
      <c r="O16" s="10"/>
      <c r="P16" s="10"/>
      <c r="Q16" s="10"/>
      <c r="R16" s="10"/>
    </row>
    <row r="17" spans="2:18" ht="45" customHeight="1">
      <c r="B17" s="10"/>
      <c r="C17" s="10"/>
      <c r="D17" s="10"/>
      <c r="E17" s="12"/>
      <c r="F17" s="12"/>
      <c r="G17" s="10"/>
      <c r="H17" s="14" t="s">
        <v>22</v>
      </c>
      <c r="I17" s="13" t="s">
        <v>23</v>
      </c>
      <c r="J17" s="13" t="s">
        <v>24</v>
      </c>
      <c r="K17" s="13" t="s">
        <v>25</v>
      </c>
      <c r="L17" s="13" t="s">
        <v>192</v>
      </c>
      <c r="M17" s="14" t="s">
        <v>22</v>
      </c>
      <c r="N17" s="13" t="s">
        <v>23</v>
      </c>
      <c r="O17" s="10" t="s">
        <v>24</v>
      </c>
      <c r="P17" s="10" t="s">
        <v>25</v>
      </c>
      <c r="Q17" s="13" t="s">
        <v>192</v>
      </c>
      <c r="R17" s="15"/>
    </row>
    <row r="18" spans="2:18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7">
        <v>7</v>
      </c>
      <c r="I18" s="17">
        <v>8</v>
      </c>
      <c r="J18" s="17">
        <v>9</v>
      </c>
      <c r="K18" s="17">
        <v>10</v>
      </c>
      <c r="L18" s="17">
        <v>11</v>
      </c>
      <c r="M18" s="17">
        <v>12</v>
      </c>
      <c r="N18" s="17">
        <v>13</v>
      </c>
      <c r="O18" s="16">
        <v>14</v>
      </c>
      <c r="P18" s="16">
        <v>15</v>
      </c>
      <c r="Q18" s="16">
        <v>16</v>
      </c>
      <c r="R18" s="16">
        <v>17</v>
      </c>
    </row>
    <row r="19" spans="2:18" ht="12.75">
      <c r="B19" s="84" t="s">
        <v>27</v>
      </c>
      <c r="C19" s="84"/>
      <c r="D19" s="84"/>
      <c r="E19" s="84"/>
      <c r="F19" s="84"/>
      <c r="G19" s="84"/>
      <c r="H19" s="85">
        <v>309393.3</v>
      </c>
      <c r="I19" s="85">
        <f>I21+I24+I22+I34</f>
        <v>0</v>
      </c>
      <c r="J19" s="85">
        <v>85979.3</v>
      </c>
      <c r="K19" s="85">
        <f>K21+K24+K22+K34</f>
        <v>30645.1</v>
      </c>
      <c r="L19" s="85">
        <v>192768.9</v>
      </c>
      <c r="M19" s="85">
        <v>294835</v>
      </c>
      <c r="N19" s="85">
        <f>N21+N22+N24+N25+N26+N27+N28+N29+N31+N33+N34+N35</f>
        <v>0</v>
      </c>
      <c r="O19" s="85">
        <f>O21+O22+O24+O25+O26+O27+O28+O29+O31+O33+O34+O35</f>
        <v>85856.4</v>
      </c>
      <c r="P19" s="85">
        <f>P21+P22+P24+P25+P26+P27+P28+P29+P31+P33+P34+P35</f>
        <v>23994.600000000002</v>
      </c>
      <c r="Q19" s="85">
        <v>197214</v>
      </c>
      <c r="R19" s="84">
        <v>95.3</v>
      </c>
    </row>
    <row r="20" spans="2:18" ht="12.75" customHeight="1">
      <c r="B20" s="86" t="s">
        <v>193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2:18" ht="174" customHeight="1">
      <c r="B21" s="87" t="s">
        <v>194</v>
      </c>
      <c r="C21" s="87" t="s">
        <v>195</v>
      </c>
      <c r="D21" s="87" t="s">
        <v>196</v>
      </c>
      <c r="E21" s="87">
        <v>12</v>
      </c>
      <c r="F21" s="88">
        <v>11</v>
      </c>
      <c r="G21" s="87">
        <v>92</v>
      </c>
      <c r="H21" s="89">
        <f>I21+J21+K21+L21</f>
        <v>196953.4</v>
      </c>
      <c r="I21" s="89"/>
      <c r="J21" s="90">
        <v>72571.2</v>
      </c>
      <c r="K21" s="91">
        <v>25063.5</v>
      </c>
      <c r="L21" s="91">
        <v>99318.7</v>
      </c>
      <c r="M21" s="91">
        <v>196476.8</v>
      </c>
      <c r="N21" s="91"/>
      <c r="O21" s="92">
        <v>72571.2</v>
      </c>
      <c r="P21" s="92">
        <v>18414.8</v>
      </c>
      <c r="Q21" s="92" t="s">
        <v>197</v>
      </c>
      <c r="R21" s="92">
        <v>99.8</v>
      </c>
    </row>
    <row r="22" spans="2:18" ht="48">
      <c r="B22" s="93" t="s">
        <v>198</v>
      </c>
      <c r="C22" s="87" t="s">
        <v>199</v>
      </c>
      <c r="D22" s="87" t="s">
        <v>45</v>
      </c>
      <c r="E22" s="87">
        <v>100</v>
      </c>
      <c r="F22" s="87">
        <v>100</v>
      </c>
      <c r="G22" s="87"/>
      <c r="H22" s="89">
        <f>I22+J22+K22+L22</f>
        <v>74964.70000000001</v>
      </c>
      <c r="I22" s="89">
        <v>0</v>
      </c>
      <c r="J22" s="89">
        <v>12915.7</v>
      </c>
      <c r="K22" s="91">
        <v>4524.6</v>
      </c>
      <c r="L22" s="91">
        <v>57524.4</v>
      </c>
      <c r="M22" s="91">
        <v>73089.9</v>
      </c>
      <c r="N22" s="91"/>
      <c r="O22" s="92">
        <v>12855.2</v>
      </c>
      <c r="P22" s="92">
        <v>4524.6</v>
      </c>
      <c r="Q22" s="92">
        <v>55710.1</v>
      </c>
      <c r="R22" s="92">
        <v>97.5</v>
      </c>
    </row>
    <row r="23" spans="2:18" ht="12.75" customHeight="1">
      <c r="B23" s="87" t="s">
        <v>200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2:18" ht="121.5" customHeight="1">
      <c r="B24" s="87" t="s">
        <v>201</v>
      </c>
      <c r="C24" s="87"/>
      <c r="D24" s="87"/>
      <c r="E24" s="87"/>
      <c r="F24" s="87"/>
      <c r="G24" s="87"/>
      <c r="H24" s="89">
        <v>9973.7</v>
      </c>
      <c r="I24" s="89">
        <v>0</v>
      </c>
      <c r="J24" s="89">
        <v>0</v>
      </c>
      <c r="K24" s="91">
        <v>600</v>
      </c>
      <c r="L24" s="91">
        <v>9373.7</v>
      </c>
      <c r="M24" s="91">
        <v>9580.7</v>
      </c>
      <c r="N24" s="91"/>
      <c r="O24" s="92"/>
      <c r="P24" s="92">
        <v>598.3</v>
      </c>
      <c r="Q24" s="92">
        <v>8982.4</v>
      </c>
      <c r="R24" s="92">
        <v>96.1</v>
      </c>
    </row>
    <row r="25" spans="2:18" ht="216">
      <c r="B25" s="87" t="s">
        <v>202</v>
      </c>
      <c r="C25" s="87" t="s">
        <v>203</v>
      </c>
      <c r="D25" s="87" t="s">
        <v>196</v>
      </c>
      <c r="E25" s="87">
        <v>2</v>
      </c>
      <c r="F25" s="87">
        <v>2</v>
      </c>
      <c r="G25" s="87">
        <v>100</v>
      </c>
      <c r="H25" s="89">
        <f>I25+J25+K25+L25</f>
        <v>899.2</v>
      </c>
      <c r="I25" s="89">
        <v>0</v>
      </c>
      <c r="J25" s="89">
        <v>0</v>
      </c>
      <c r="K25" s="91">
        <v>0</v>
      </c>
      <c r="L25" s="91">
        <v>899.2</v>
      </c>
      <c r="M25" s="91">
        <f>SUM(N25:Q25)</f>
        <v>341.2</v>
      </c>
      <c r="N25" s="91"/>
      <c r="O25" s="92"/>
      <c r="P25" s="92">
        <v>0</v>
      </c>
      <c r="Q25" s="92">
        <v>341.2</v>
      </c>
      <c r="R25" s="92">
        <v>37.9</v>
      </c>
    </row>
    <row r="26" spans="2:18" ht="180">
      <c r="B26" s="87" t="s">
        <v>204</v>
      </c>
      <c r="C26" s="87" t="s">
        <v>205</v>
      </c>
      <c r="D26" s="87" t="s">
        <v>196</v>
      </c>
      <c r="E26" s="87">
        <v>2</v>
      </c>
      <c r="F26" s="87">
        <v>2</v>
      </c>
      <c r="G26" s="87">
        <v>100</v>
      </c>
      <c r="H26" s="89">
        <v>0</v>
      </c>
      <c r="I26" s="89">
        <v>0</v>
      </c>
      <c r="J26" s="89">
        <v>0</v>
      </c>
      <c r="K26" s="91">
        <v>0</v>
      </c>
      <c r="L26" s="91">
        <v>0</v>
      </c>
      <c r="M26" s="91">
        <f>SUM(N26:Q26)</f>
        <v>0</v>
      </c>
      <c r="N26" s="91"/>
      <c r="O26" s="92"/>
      <c r="P26" s="92">
        <v>0</v>
      </c>
      <c r="Q26" s="92"/>
      <c r="R26" s="92"/>
    </row>
    <row r="27" spans="2:18" ht="120">
      <c r="B27" s="87" t="s">
        <v>206</v>
      </c>
      <c r="C27" s="87" t="s">
        <v>207</v>
      </c>
      <c r="D27" s="87" t="s">
        <v>208</v>
      </c>
      <c r="E27" s="87">
        <v>2</v>
      </c>
      <c r="F27" s="87">
        <v>2</v>
      </c>
      <c r="G27" s="87">
        <v>100</v>
      </c>
      <c r="H27" s="89">
        <v>84.8</v>
      </c>
      <c r="I27" s="89">
        <v>0</v>
      </c>
      <c r="J27" s="89">
        <v>0</v>
      </c>
      <c r="K27" s="91">
        <v>0</v>
      </c>
      <c r="L27" s="91">
        <v>84.8</v>
      </c>
      <c r="M27" s="91">
        <f>M28+M29</f>
        <v>42.4</v>
      </c>
      <c r="N27" s="91"/>
      <c r="O27" s="92"/>
      <c r="P27" s="92"/>
      <c r="Q27" s="92">
        <f>Q28+Q29</f>
        <v>42.4</v>
      </c>
      <c r="R27" s="92">
        <v>50</v>
      </c>
    </row>
    <row r="28" spans="2:18" ht="48">
      <c r="B28" s="87" t="s">
        <v>209</v>
      </c>
      <c r="C28" s="87"/>
      <c r="D28" s="87"/>
      <c r="E28" s="87"/>
      <c r="F28" s="87"/>
      <c r="G28" s="87"/>
      <c r="H28" s="89">
        <v>42.4</v>
      </c>
      <c r="I28" s="89">
        <v>0</v>
      </c>
      <c r="J28" s="89">
        <v>0</v>
      </c>
      <c r="K28" s="91">
        <v>0</v>
      </c>
      <c r="L28" s="91">
        <v>42.4</v>
      </c>
      <c r="M28" s="91">
        <f>SUM(N28:Q28)</f>
        <v>21.2</v>
      </c>
      <c r="N28" s="91"/>
      <c r="O28" s="92"/>
      <c r="P28" s="92">
        <v>0</v>
      </c>
      <c r="Q28" s="92">
        <v>21.2</v>
      </c>
      <c r="R28" s="92">
        <v>50</v>
      </c>
    </row>
    <row r="29" spans="2:18" ht="48">
      <c r="B29" s="87" t="s">
        <v>210</v>
      </c>
      <c r="C29" s="87"/>
      <c r="D29" s="87"/>
      <c r="E29" s="87"/>
      <c r="F29" s="87"/>
      <c r="G29" s="87"/>
      <c r="H29" s="89">
        <v>42.4</v>
      </c>
      <c r="I29" s="89">
        <v>0</v>
      </c>
      <c r="J29" s="89">
        <v>0</v>
      </c>
      <c r="K29" s="91">
        <v>0</v>
      </c>
      <c r="L29" s="91">
        <v>42.4</v>
      </c>
      <c r="M29" s="91">
        <f>SUM(N29:Q29)</f>
        <v>21.2</v>
      </c>
      <c r="N29" s="91"/>
      <c r="O29" s="92"/>
      <c r="P29" s="92">
        <v>0</v>
      </c>
      <c r="Q29" s="92">
        <v>21.2</v>
      </c>
      <c r="R29" s="92">
        <v>50</v>
      </c>
    </row>
    <row r="30" spans="2:18" ht="12.75" customHeight="1">
      <c r="B30" s="87" t="s">
        <v>211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 ht="161.25" customHeight="1">
      <c r="B31" s="87" t="s">
        <v>212</v>
      </c>
      <c r="C31" s="87" t="s">
        <v>213</v>
      </c>
      <c r="D31" s="87" t="s">
        <v>196</v>
      </c>
      <c r="E31" s="87">
        <v>2</v>
      </c>
      <c r="F31" s="87">
        <v>2</v>
      </c>
      <c r="G31" s="87">
        <v>100</v>
      </c>
      <c r="H31" s="89">
        <f>I31+J31+K31+L31</f>
        <v>16271.5</v>
      </c>
      <c r="I31" s="89"/>
      <c r="J31" s="89">
        <v>0</v>
      </c>
      <c r="K31" s="91">
        <v>0</v>
      </c>
      <c r="L31" s="91">
        <f>12299.7+3971.8</f>
        <v>16271.5</v>
      </c>
      <c r="M31" s="94" t="s">
        <v>214</v>
      </c>
      <c r="N31" s="91"/>
      <c r="O31" s="92"/>
      <c r="P31" s="92">
        <v>0</v>
      </c>
      <c r="Q31" s="92">
        <f>13655.4+3971.8</f>
        <v>17627.2</v>
      </c>
      <c r="R31" s="92">
        <v>108.3</v>
      </c>
    </row>
    <row r="32" spans="2:18" ht="48" hidden="1">
      <c r="B32" s="87" t="s">
        <v>209</v>
      </c>
      <c r="C32" s="87"/>
      <c r="D32" s="87"/>
      <c r="E32" s="87"/>
      <c r="F32" s="87"/>
      <c r="G32" s="87"/>
      <c r="H32" s="89"/>
      <c r="I32" s="89"/>
      <c r="J32" s="89"/>
      <c r="K32" s="91">
        <v>0</v>
      </c>
      <c r="L32" s="91"/>
      <c r="M32" s="91">
        <f>SUM(N32:Q32)</f>
        <v>0</v>
      </c>
      <c r="N32" s="91"/>
      <c r="O32" s="92"/>
      <c r="P32" s="92">
        <v>0</v>
      </c>
      <c r="Q32" s="92"/>
      <c r="R32" s="92"/>
    </row>
    <row r="33" spans="2:18" ht="141" customHeight="1">
      <c r="B33" s="87" t="s">
        <v>215</v>
      </c>
      <c r="C33" s="87" t="s">
        <v>216</v>
      </c>
      <c r="D33" s="87" t="s">
        <v>74</v>
      </c>
      <c r="E33" s="87">
        <v>1040</v>
      </c>
      <c r="F33" s="87">
        <v>1040</v>
      </c>
      <c r="G33" s="87">
        <v>100</v>
      </c>
      <c r="H33" s="89">
        <f>I33+J33+K33+L33</f>
        <v>1052.1</v>
      </c>
      <c r="I33" s="89"/>
      <c r="J33" s="89"/>
      <c r="K33" s="91">
        <v>0</v>
      </c>
      <c r="L33" s="91">
        <v>1052.1</v>
      </c>
      <c r="M33" s="91">
        <f>SUM(N33:Q33)</f>
        <v>1052.1</v>
      </c>
      <c r="N33" s="91"/>
      <c r="O33" s="92"/>
      <c r="P33" s="92">
        <v>0</v>
      </c>
      <c r="Q33" s="92">
        <v>1052.1</v>
      </c>
      <c r="R33" s="92">
        <v>100</v>
      </c>
    </row>
    <row r="34" spans="2:18" ht="156">
      <c r="B34" s="95" t="s">
        <v>217</v>
      </c>
      <c r="C34" s="95" t="s">
        <v>218</v>
      </c>
      <c r="D34" s="95" t="s">
        <v>74</v>
      </c>
      <c r="E34" s="95">
        <v>294</v>
      </c>
      <c r="F34" s="95">
        <v>349</v>
      </c>
      <c r="G34" s="95">
        <v>118.7</v>
      </c>
      <c r="H34" s="96">
        <f>I34+J34+K34+L34</f>
        <v>1051.1</v>
      </c>
      <c r="I34" s="96">
        <v>0</v>
      </c>
      <c r="J34" s="96">
        <v>492.4</v>
      </c>
      <c r="K34" s="97">
        <v>457</v>
      </c>
      <c r="L34" s="97">
        <f>101.7</f>
        <v>101.7</v>
      </c>
      <c r="M34" s="91">
        <f>SUM(N34:Q34)</f>
        <v>988.6</v>
      </c>
      <c r="N34" s="97"/>
      <c r="O34" s="98">
        <v>430</v>
      </c>
      <c r="P34" s="98">
        <v>456.9</v>
      </c>
      <c r="Q34" s="98">
        <v>101.7</v>
      </c>
      <c r="R34" s="98">
        <v>94.1</v>
      </c>
    </row>
    <row r="35" spans="2:19" ht="96">
      <c r="B35" s="87" t="s">
        <v>219</v>
      </c>
      <c r="C35" s="87" t="s">
        <v>220</v>
      </c>
      <c r="D35" s="87" t="s">
        <v>221</v>
      </c>
      <c r="E35" s="87">
        <v>386929</v>
      </c>
      <c r="F35" s="87">
        <v>596518</v>
      </c>
      <c r="G35" s="87">
        <v>154.2</v>
      </c>
      <c r="H35" s="89">
        <f>I35+J35+K35+L35</f>
        <v>8142.8</v>
      </c>
      <c r="I35" s="89">
        <v>0</v>
      </c>
      <c r="J35" s="89">
        <v>0</v>
      </c>
      <c r="K35" s="91">
        <v>0</v>
      </c>
      <c r="L35" s="91">
        <v>8142.8</v>
      </c>
      <c r="M35" s="91" t="s">
        <v>222</v>
      </c>
      <c r="N35" s="91"/>
      <c r="O35" s="92">
        <v>0</v>
      </c>
      <c r="P35" s="92">
        <v>0</v>
      </c>
      <c r="Q35" s="92">
        <v>8878.9</v>
      </c>
      <c r="R35" s="92">
        <v>109</v>
      </c>
      <c r="S35" s="81"/>
    </row>
    <row r="36" spans="2:20" ht="0.75" customHeight="1">
      <c r="B36" s="99"/>
      <c r="C36" s="99"/>
      <c r="D36" s="99"/>
      <c r="E36" s="99"/>
      <c r="F36" s="99"/>
      <c r="G36" s="99"/>
      <c r="H36" s="100"/>
      <c r="I36" s="100"/>
      <c r="J36" s="100"/>
      <c r="K36" s="100"/>
      <c r="L36" s="100"/>
      <c r="M36" s="100" t="s">
        <v>223</v>
      </c>
      <c r="N36" s="100"/>
      <c r="O36" s="99"/>
      <c r="P36" s="99"/>
      <c r="Q36" s="99"/>
      <c r="R36" s="99"/>
      <c r="S36" s="81"/>
      <c r="T36" s="81"/>
    </row>
    <row r="37" spans="2:20" ht="12.75" hidden="1">
      <c r="B37" s="99"/>
      <c r="C37" s="99"/>
      <c r="D37" s="99"/>
      <c r="E37" s="99"/>
      <c r="F37" s="99"/>
      <c r="G37" s="99"/>
      <c r="H37" s="100"/>
      <c r="I37" s="100"/>
      <c r="J37" s="100"/>
      <c r="K37" s="100"/>
      <c r="L37" s="100"/>
      <c r="M37" s="100"/>
      <c r="N37" s="100"/>
      <c r="O37" s="99"/>
      <c r="P37" s="99"/>
      <c r="Q37" s="99"/>
      <c r="R37" s="99"/>
      <c r="S37" s="81"/>
      <c r="T37" s="81"/>
    </row>
    <row r="38" spans="2:20" ht="105" customHeight="1">
      <c r="B38" s="101"/>
      <c r="C38" s="102" t="s">
        <v>224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81"/>
      <c r="T38" s="81"/>
    </row>
    <row r="39" spans="2:20" ht="0.75" customHeight="1" hidden="1">
      <c r="B39" s="101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81"/>
      <c r="T39" s="81"/>
    </row>
    <row r="40" spans="2:20" ht="39" customHeight="1">
      <c r="B40" s="101"/>
      <c r="C40" s="104" t="s">
        <v>225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81"/>
      <c r="T40" s="81"/>
    </row>
    <row r="41" spans="2:20" ht="18" customHeight="1">
      <c r="B41" s="101"/>
      <c r="C41" s="105" t="s">
        <v>226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81"/>
      <c r="T41" s="81"/>
    </row>
  </sheetData>
  <sheetProtection selectLockedCells="1" selectUnlockedCells="1"/>
  <mergeCells count="29">
    <mergeCell ref="I2:R2"/>
    <mergeCell ref="I3:R3"/>
    <mergeCell ref="I4:R4"/>
    <mergeCell ref="I5:R5"/>
    <mergeCell ref="I6:R6"/>
    <mergeCell ref="E8:I8"/>
    <mergeCell ref="C9:M9"/>
    <mergeCell ref="C10:L10"/>
    <mergeCell ref="C11:L11"/>
    <mergeCell ref="C12:K12"/>
    <mergeCell ref="D13:K13"/>
    <mergeCell ref="B15:B17"/>
    <mergeCell ref="C15:G15"/>
    <mergeCell ref="H15:Q15"/>
    <mergeCell ref="R15:R16"/>
    <mergeCell ref="C16:C17"/>
    <mergeCell ref="D16:D17"/>
    <mergeCell ref="E16:E17"/>
    <mergeCell ref="F16:F17"/>
    <mergeCell ref="G16:G17"/>
    <mergeCell ref="H16:L16"/>
    <mergeCell ref="M16:Q16"/>
    <mergeCell ref="B20:R20"/>
    <mergeCell ref="B23:R23"/>
    <mergeCell ref="B30:R30"/>
    <mergeCell ref="C38:R38"/>
    <mergeCell ref="C39:R39"/>
    <mergeCell ref="C40:R40"/>
    <mergeCell ref="C41:R41"/>
  </mergeCells>
  <printOptions/>
  <pageMargins left="0.7875" right="0.27569444444444446" top="0.6298611111111111" bottom="0.4201388888888889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2013-03-04T10:14:19Z</cp:lastPrinted>
  <dcterms:created xsi:type="dcterms:W3CDTF">1996-10-08T23:32:33Z</dcterms:created>
  <dcterms:modified xsi:type="dcterms:W3CDTF">2013-12-11T14:19:31Z</dcterms:modified>
  <cp:category/>
  <cp:version/>
  <cp:contentType/>
  <cp:contentStatus/>
  <cp:revision>2</cp:revision>
</cp:coreProperties>
</file>