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935" activeTab="1"/>
  </bookViews>
  <sheets>
    <sheet name="1-М (стандарты) " sheetId="1" r:id="rId1"/>
    <sheet name="3-М(подростки)" sheetId="2" r:id="rId2"/>
    <sheet name="2-М (доступность)" sheetId="3" r:id="rId3"/>
  </sheets>
  <definedNames>
    <definedName name="_xlnm.Print_Area" localSheetId="2">'2-М (доступность)'!$A$1:$O$36</definedName>
  </definedNames>
  <calcPr fullCalcOnLoad="1"/>
</workbook>
</file>

<file path=xl/sharedStrings.xml><?xml version="1.0" encoding="utf-8"?>
<sst xmlns="http://schemas.openxmlformats.org/spreadsheetml/2006/main" count="165" uniqueCount="73">
  <si>
    <t>№ п/п</t>
  </si>
  <si>
    <t>Период</t>
  </si>
  <si>
    <t>Врачи</t>
  </si>
  <si>
    <t>ср. мед. персонал</t>
  </si>
  <si>
    <t>январь</t>
  </si>
  <si>
    <t>февраль</t>
  </si>
  <si>
    <t>март</t>
  </si>
  <si>
    <t>Итого 1 кв.</t>
  </si>
  <si>
    <t xml:space="preserve">апрель </t>
  </si>
  <si>
    <t>май</t>
  </si>
  <si>
    <t>июнь</t>
  </si>
  <si>
    <t>Итого 6 мес.</t>
  </si>
  <si>
    <t>июль</t>
  </si>
  <si>
    <t>август</t>
  </si>
  <si>
    <t>сентябрь</t>
  </si>
  <si>
    <t>Итого 9 мес.</t>
  </si>
  <si>
    <t>октябрь</t>
  </si>
  <si>
    <t>ноябрь</t>
  </si>
  <si>
    <t>декабрь</t>
  </si>
  <si>
    <t>Всего год:</t>
  </si>
  <si>
    <t>(расшифровка подписи)</t>
  </si>
  <si>
    <t>(нач. отдела)</t>
  </si>
  <si>
    <t xml:space="preserve">Приложение 1-М </t>
  </si>
  <si>
    <t>в том числе:</t>
  </si>
  <si>
    <t>Главный бухгалтер ________________(подпись)</t>
  </si>
  <si>
    <t>Главный врач  _________________(подпись)</t>
  </si>
  <si>
    <t>Директор ____________________ филиала ТФОМС Ростовской области(подпись)</t>
  </si>
  <si>
    <t xml:space="preserve">Приложение 2-М </t>
  </si>
  <si>
    <t>Ср. списочная численность получивших доплаты (чел.)</t>
  </si>
  <si>
    <t>прочий персонал</t>
  </si>
  <si>
    <t>ср. мед. персонал (в т.ч. старш. медсест.)</t>
  </si>
  <si>
    <t>Фактически начислен.  дополнительная зар. плата за повышение доступности амбулаторной медицинской помощи (тыс.руб.)</t>
  </si>
  <si>
    <t>(Постановление Администрации РО от 24.03.2011 №148 и                      № 194 от 14.04.2011 с изменениями и дополнениями)</t>
  </si>
  <si>
    <t>(Постановление Администрации РО от 24.03.2011 №148 и № 194 от 14.04.2011 с изменениями и дополнениями)</t>
  </si>
  <si>
    <t>Фактически начислен.  дополнительная зар. плата за внедрение стандартов медицинской помощи (без учета начислений на заработную плату) (тыс.руб.)</t>
  </si>
  <si>
    <t>Врачи        (в т.ч. зав.отд.)</t>
  </si>
  <si>
    <t xml:space="preserve"> Фактически начислен. зар. плата по ОМС и нацпроектам по данным категориям персонала (без учета средств модернизации и без учета начислений  на заработную плату)  (тыс.руб.)</t>
  </si>
  <si>
    <t>Начисления на дополнит. заработную плату (тыс.руб.)</t>
  </si>
  <si>
    <t>Штатная численность, работников которым запланированны дополнит. выплаты  (ед.)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</si>
  <si>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О  фактически начисленной дополнительной заработной плате и численности медицинских работников государственных и муниципальных учреждений здравоохранения,  участвующих в реализации мероприятий Программы модернизации здравоохранения Ростовской области, в части повышения доступности амбулаторной медицинской помощи (за счет средств ФОМС)</t>
  </si>
  <si>
    <t xml:space="preserve"> 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фактически начисленной дополнительной заработной плате и численности медицинских работников государственных и муниципальных учреждений здравоохранения,  участвующих в реализации мероприятий Программы модернизации здравоохранения Ростовской области, в части внедрения стандартов (стационар) медицинской помощи  (за счет средств выделяемых из ФОМС и ТФОМС)</t>
  </si>
  <si>
    <t>Директор ____________________ ___филиала ТФОМС Ростовской области (подпись)</t>
  </si>
  <si>
    <t>Таблица ежемесячная (срок сдачи до 5 числа месяца следующего за отчетным периодом)</t>
  </si>
  <si>
    <t>Пивненко Н.М.</t>
  </si>
  <si>
    <t>Андриенко А.В.</t>
  </si>
  <si>
    <r>
      <t>Всего  (</t>
    </r>
    <r>
      <rPr>
        <sz val="14"/>
        <rFont val="Arial Cyr"/>
        <family val="0"/>
      </rPr>
      <t>сумма с гр.4 по гр.6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</si>
  <si>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гр.8 по гр.10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</si>
  <si>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гр.12 по гр.14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</si>
  <si>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гр.16 по гр.18</t>
    </r>
    <r>
      <rPr>
        <sz val="14"/>
        <rFont val="Arial Cyr"/>
        <family val="2"/>
      </rPr>
      <t>)</t>
    </r>
  </si>
  <si>
    <t xml:space="preserve">                                                                                 Фактически начислен.  зар. плата по ОМС и нацпроектам по данным категориям персонала (без учета средств модернизации и без учета начислений на заработную плату)  (тыс.руб.)</t>
  </si>
  <si>
    <t xml:space="preserve">                                                  (период)</t>
  </si>
  <si>
    <t xml:space="preserve">                   (наименование медицинского учреждениия)</t>
  </si>
  <si>
    <t xml:space="preserve">                                 (период)</t>
  </si>
  <si>
    <t xml:space="preserve">                      (наименование медицинского учреждениия)</t>
  </si>
  <si>
    <r>
      <t>Всего  (</t>
    </r>
    <r>
      <rPr>
        <sz val="14"/>
        <rFont val="Arial Cyr"/>
        <family val="0"/>
      </rPr>
      <t>сумма с гр.4 по гр.5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</si>
  <si>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гр.7 по гр.8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</si>
  <si>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гр.10 по гр.11</t>
    </r>
    <r>
      <rPr>
        <sz val="14"/>
        <rFont val="Arial Cyr"/>
        <family val="2"/>
      </rPr>
      <t>)</t>
    </r>
  </si>
  <si>
    <r>
      <t>Всего  (</t>
    </r>
    <r>
      <rPr>
        <sz val="14"/>
        <rFont val="Arial Cyr"/>
        <family val="0"/>
      </rPr>
      <t>сумма с гр.14 по гр.15</t>
    </r>
    <r>
      <rPr>
        <sz val="14"/>
        <rFont val="Arial Cyr"/>
        <family val="2"/>
      </rPr>
      <t>)</t>
    </r>
  </si>
  <si>
    <r>
      <t xml:space="preserve">по МБУЗ "ЦГБ" г.Батайска Ростовской области за январь -  декабрь 2012 года  </t>
    </r>
    <r>
      <rPr>
        <sz val="14"/>
        <rFont val="Times New Roman"/>
        <family val="1"/>
      </rPr>
      <t>(нарастающим итогом с начала года)</t>
    </r>
  </si>
  <si>
    <r>
      <t xml:space="preserve">по МБУЗ "ЦГБ" г.Батайска Ростовской области за январь - декабрь 2012 года  </t>
    </r>
    <r>
      <rPr>
        <sz val="14"/>
        <rFont val="Times New Roman"/>
        <family val="1"/>
      </rPr>
      <t>(нарастающим итогом с начала года)</t>
    </r>
  </si>
  <si>
    <t xml:space="preserve">Приложение 3-М </t>
  </si>
  <si>
    <t xml:space="preserve">        Справка                                                                                                                                                                                                                                                           О  фактически начисленной дополнительной заработной плате и численности медицинских работников государственных и муниципальных учреждений здравоохранения,  участвующих в реализации мероприятий Программы модернизации здравоохранения Ростовской области, в части проведения углубленной диспансеризации  14-летних подростков                                          (за счет средств ТФОМС выделяемых за законченный случай)</t>
  </si>
  <si>
    <r>
      <t>по_МБУЗ "ЦГБ" г.Батайска Ростовской области___за___январь-декабрь__2012г</t>
    </r>
    <r>
      <rPr>
        <b/>
        <sz val="14"/>
        <rFont val="Times New Roman"/>
        <family val="1"/>
      </rPr>
      <t xml:space="preserve">од </t>
    </r>
    <r>
      <rPr>
        <sz val="11"/>
        <rFont val="Times New Roman"/>
        <family val="1"/>
      </rPr>
      <t>(нарастающим итогом с начала года)</t>
    </r>
  </si>
  <si>
    <t>(наименование медицинского учреждениия)</t>
  </si>
  <si>
    <t>(период)</t>
  </si>
  <si>
    <t>Фактически начислен.  дополнительная зар. плата за проведение углубленной диспансеризации 14-летних подростков  (без учета начислений на заработную плату) (тыс.руб.)</t>
  </si>
  <si>
    <r>
      <t>Всего  (</t>
    </r>
    <r>
      <rPr>
        <sz val="11"/>
        <rFont val="Arial Cyr"/>
        <family val="0"/>
      </rPr>
      <t>сумма с гр.4 по гр.5</t>
    </r>
    <r>
      <rPr>
        <sz val="12"/>
        <rFont val="Arial Cyr"/>
        <family val="2"/>
      </rPr>
      <t>)</t>
    </r>
  </si>
  <si>
    <r>
      <t>Всего  (</t>
    </r>
    <r>
      <rPr>
        <sz val="11"/>
        <rFont val="Arial Cyr"/>
        <family val="0"/>
      </rPr>
      <t>сумма с гр.7 по гр.8</t>
    </r>
    <r>
      <rPr>
        <sz val="12"/>
        <rFont val="Arial Cyr"/>
        <family val="2"/>
      </rPr>
      <t>)</t>
    </r>
  </si>
  <si>
    <r>
      <t>Всего  (</t>
    </r>
    <r>
      <rPr>
        <sz val="11"/>
        <rFont val="Arial Cyr"/>
        <family val="0"/>
      </rPr>
      <t>сумма с гр.10 по гр.11</t>
    </r>
    <r>
      <rPr>
        <sz val="12"/>
        <rFont val="Arial Cyr"/>
        <family val="2"/>
      </rPr>
      <t>)</t>
    </r>
  </si>
  <si>
    <r>
      <t>Всего (</t>
    </r>
    <r>
      <rPr>
        <sz val="11"/>
        <rFont val="Arial Cyr"/>
        <family val="0"/>
      </rPr>
      <t>сумма с гр.13 по гр.14</t>
    </r>
    <r>
      <rPr>
        <sz val="12"/>
        <rFont val="Arial Cyr"/>
        <family val="2"/>
      </rPr>
      <t>)</t>
    </r>
  </si>
  <si>
    <t>Н.М.Пивненко</t>
  </si>
  <si>
    <t>А.В.Андриенко</t>
  </si>
  <si>
    <t>Исполнитель экономист И.Ю.Бурун  тел. 8 (86 354) 6-62-61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</si>
</sst>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39"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1"/>
      <name val="Arial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6" fillId="20" borderId="17" xfId="0" applyFont="1" applyFill="1" applyBorder="1" applyAlignment="1">
      <alignment/>
    </xf>
    <xf numFmtId="0" fontId="6" fillId="20" borderId="17" xfId="0" applyFont="1" applyFill="1" applyBorder="1" applyAlignment="1">
      <alignment horizontal="center"/>
    </xf>
    <xf numFmtId="0" fontId="6" fillId="20" borderId="18" xfId="0" applyFont="1" applyFill="1" applyBorder="1" applyAlignment="1">
      <alignment/>
    </xf>
    <xf numFmtId="0" fontId="8" fillId="20" borderId="16" xfId="0" applyFont="1" applyFill="1" applyBorder="1" applyAlignment="1">
      <alignment horizontal="center"/>
    </xf>
    <xf numFmtId="0" fontId="8" fillId="20" borderId="17" xfId="0" applyFont="1" applyFill="1" applyBorder="1" applyAlignment="1">
      <alignment/>
    </xf>
    <xf numFmtId="0" fontId="29" fillId="0" borderId="0" xfId="0" applyFont="1" applyAlignment="1">
      <alignment/>
    </xf>
    <xf numFmtId="0" fontId="6" fillId="24" borderId="19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1" fontId="6" fillId="24" borderId="21" xfId="0" applyNumberFormat="1" applyFont="1" applyFill="1" applyBorder="1" applyAlignment="1">
      <alignment horizontal="center" vertical="center"/>
    </xf>
    <xf numFmtId="1" fontId="6" fillId="24" borderId="19" xfId="0" applyNumberFormat="1" applyFont="1" applyFill="1" applyBorder="1" applyAlignment="1">
      <alignment horizontal="center" vertical="center"/>
    </xf>
    <xf numFmtId="1" fontId="6" fillId="24" borderId="19" xfId="0" applyNumberFormat="1" applyFont="1" applyFill="1" applyBorder="1" applyAlignment="1">
      <alignment horizontal="center" vertical="center" wrapText="1" shrinkToFit="1"/>
    </xf>
    <xf numFmtId="1" fontId="6" fillId="24" borderId="19" xfId="0" applyNumberFormat="1" applyFont="1" applyFill="1" applyBorder="1" applyAlignment="1">
      <alignment horizontal="center" vertical="center" wrapText="1"/>
    </xf>
    <xf numFmtId="1" fontId="6" fillId="24" borderId="22" xfId="0" applyNumberFormat="1" applyFont="1" applyFill="1" applyBorder="1" applyAlignment="1">
      <alignment horizontal="center" vertical="center" wrapText="1"/>
    </xf>
    <xf numFmtId="1" fontId="6" fillId="24" borderId="20" xfId="0" applyNumberFormat="1" applyFont="1" applyFill="1" applyBorder="1" applyAlignment="1">
      <alignment horizontal="center" vertical="center" wrapText="1"/>
    </xf>
    <xf numFmtId="3" fontId="6" fillId="2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" fillId="24" borderId="0" xfId="0" applyFont="1" applyFill="1" applyBorder="1" applyAlignment="1">
      <alignment vertical="top" wrapText="1" shrinkToFit="1"/>
    </xf>
    <xf numFmtId="0" fontId="6" fillId="24" borderId="19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4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24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4" fontId="29" fillId="0" borderId="0" xfId="0" applyNumberFormat="1" applyFont="1" applyFill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8" fillId="20" borderId="42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29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0" fillId="24" borderId="0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2" fontId="6" fillId="0" borderId="4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20" borderId="4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20" borderId="4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6" fillId="20" borderId="18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20" borderId="53" xfId="0" applyNumberFormat="1" applyFont="1" applyFill="1" applyBorder="1" applyAlignment="1">
      <alignment horizontal="center"/>
    </xf>
    <xf numFmtId="2" fontId="6" fillId="20" borderId="1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2" fontId="8" fillId="20" borderId="42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4" fontId="6" fillId="20" borderId="16" xfId="0" applyNumberFormat="1" applyFont="1" applyFill="1" applyBorder="1" applyAlignment="1">
      <alignment/>
    </xf>
    <xf numFmtId="0" fontId="6" fillId="20" borderId="55" xfId="0" applyNumberFormat="1" applyFont="1" applyFill="1" applyBorder="1" applyAlignment="1">
      <alignment horizontal="center"/>
    </xf>
    <xf numFmtId="2" fontId="6" fillId="0" borderId="56" xfId="0" applyNumberFormat="1" applyFont="1" applyFill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20" borderId="17" xfId="0" applyNumberFormat="1" applyFont="1" applyFill="1" applyBorder="1" applyAlignment="1">
      <alignment horizontal="center"/>
    </xf>
    <xf numFmtId="0" fontId="6" fillId="20" borderId="53" xfId="0" applyFont="1" applyFill="1" applyBorder="1" applyAlignment="1">
      <alignment horizontal="center"/>
    </xf>
    <xf numFmtId="0" fontId="8" fillId="20" borderId="53" xfId="0" applyFont="1" applyFill="1" applyBorder="1" applyAlignment="1">
      <alignment horizontal="center"/>
    </xf>
    <xf numFmtId="0" fontId="8" fillId="20" borderId="58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20" borderId="42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 shrinkToFi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66" fontId="6" fillId="20" borderId="42" xfId="0" applyNumberFormat="1" applyFont="1" applyFill="1" applyBorder="1" applyAlignment="1">
      <alignment horizontal="center"/>
    </xf>
    <xf numFmtId="166" fontId="6" fillId="20" borderId="58" xfId="0" applyNumberFormat="1" applyFont="1" applyFill="1" applyBorder="1" applyAlignment="1">
      <alignment horizontal="center"/>
    </xf>
    <xf numFmtId="4" fontId="6" fillId="20" borderId="53" xfId="0" applyNumberFormat="1" applyFont="1" applyFill="1" applyBorder="1" applyAlignment="1">
      <alignment horizontal="center"/>
    </xf>
    <xf numFmtId="3" fontId="8" fillId="20" borderId="53" xfId="0" applyNumberFormat="1" applyFont="1" applyFill="1" applyBorder="1" applyAlignment="1">
      <alignment horizontal="center"/>
    </xf>
    <xf numFmtId="4" fontId="8" fillId="20" borderId="53" xfId="0" applyNumberFormat="1" applyFont="1" applyFill="1" applyBorder="1" applyAlignment="1">
      <alignment horizontal="center"/>
    </xf>
    <xf numFmtId="4" fontId="8" fillId="20" borderId="42" xfId="0" applyNumberFormat="1" applyFont="1" applyFill="1" applyBorder="1" applyAlignment="1">
      <alignment horizontal="center"/>
    </xf>
    <xf numFmtId="4" fontId="6" fillId="20" borderId="42" xfId="0" applyNumberFormat="1" applyFont="1" applyFill="1" applyBorder="1" applyAlignment="1">
      <alignment horizontal="center"/>
    </xf>
    <xf numFmtId="4" fontId="8" fillId="20" borderId="58" xfId="0" applyNumberFormat="1" applyFont="1" applyFill="1" applyBorder="1" applyAlignment="1">
      <alignment horizontal="center"/>
    </xf>
    <xf numFmtId="0" fontId="10" fillId="24" borderId="59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6" fillId="24" borderId="35" xfId="0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6" fillId="24" borderId="50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62" xfId="0" applyFont="1" applyBorder="1" applyAlignment="1">
      <alignment horizontal="center" vertical="top" wrapText="1" shrinkToFit="1"/>
    </xf>
    <xf numFmtId="0" fontId="6" fillId="24" borderId="11" xfId="0" applyFont="1" applyFill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wrapText="1" shrinkToFit="1"/>
    </xf>
    <xf numFmtId="0" fontId="6" fillId="24" borderId="63" xfId="0" applyFont="1" applyFill="1" applyBorder="1" applyAlignment="1">
      <alignment horizontal="center" vertical="center" wrapText="1" shrinkToFit="1"/>
    </xf>
    <xf numFmtId="0" fontId="6" fillId="24" borderId="64" xfId="0" applyFont="1" applyFill="1" applyBorder="1" applyAlignment="1">
      <alignment horizontal="center" vertical="center" wrapText="1" shrinkToFit="1"/>
    </xf>
    <xf numFmtId="0" fontId="6" fillId="24" borderId="65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66" xfId="0" applyFont="1" applyBorder="1" applyAlignment="1">
      <alignment horizontal="center" vertical="top"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9" xfId="0" applyFont="1" applyFill="1" applyBorder="1" applyAlignment="1">
      <alignment horizontal="center" vertical="center" wrapText="1" shrinkToFit="1"/>
    </xf>
    <xf numFmtId="0" fontId="32" fillId="24" borderId="0" xfId="0" applyFont="1" applyFill="1" applyBorder="1" applyAlignment="1">
      <alignment horizontal="left" vertical="top"/>
    </xf>
    <xf numFmtId="0" fontId="7" fillId="24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/>
    </xf>
    <xf numFmtId="0" fontId="32" fillId="0" borderId="66" xfId="0" applyFont="1" applyBorder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5" fillId="24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67" xfId="0" applyFont="1" applyBorder="1" applyAlignment="1">
      <alignment horizontal="center" vertical="top" wrapText="1" shrinkToFit="1"/>
    </xf>
    <xf numFmtId="0" fontId="6" fillId="24" borderId="68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top"/>
    </xf>
    <xf numFmtId="0" fontId="3" fillId="24" borderId="0" xfId="0" applyFont="1" applyFill="1" applyAlignment="1">
      <alignment horizontal="left" vertical="top"/>
    </xf>
    <xf numFmtId="0" fontId="32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24" borderId="70" xfId="0" applyFont="1" applyFill="1" applyBorder="1" applyAlignment="1">
      <alignment horizontal="center" vertical="top" wrapText="1" shrinkToFit="1"/>
    </xf>
    <xf numFmtId="0" fontId="6" fillId="24" borderId="71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44" xfId="0" applyFont="1" applyBorder="1" applyAlignment="1">
      <alignment horizontal="center" vertical="top" wrapText="1" shrinkToFit="1"/>
    </xf>
    <xf numFmtId="0" fontId="6" fillId="0" borderId="49" xfId="0" applyFont="1" applyFill="1" applyBorder="1" applyAlignment="1">
      <alignment horizontal="center" vertical="top" wrapText="1" shrinkToFit="1"/>
    </xf>
    <xf numFmtId="0" fontId="6" fillId="0" borderId="7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wrapText="1"/>
    </xf>
    <xf numFmtId="0" fontId="6" fillId="24" borderId="49" xfId="0" applyFont="1" applyFill="1" applyBorder="1" applyAlignment="1">
      <alignment horizontal="center" vertical="center" wrapText="1"/>
    </xf>
    <xf numFmtId="0" fontId="36" fillId="24" borderId="65" xfId="0" applyFont="1" applyFill="1" applyBorder="1" applyAlignment="1">
      <alignment horizontal="center" vertical="center" wrapText="1" shrinkToFit="1"/>
    </xf>
    <xf numFmtId="0" fontId="36" fillId="24" borderId="64" xfId="0" applyFont="1" applyFill="1" applyBorder="1" applyAlignment="1">
      <alignment horizontal="center" vertical="center" wrapText="1" shrinkToFit="1"/>
    </xf>
    <xf numFmtId="0" fontId="36" fillId="24" borderId="63" xfId="0" applyFont="1" applyFill="1" applyBorder="1" applyAlignment="1">
      <alignment horizontal="center" vertical="center" wrapText="1" shrinkToFit="1"/>
    </xf>
    <xf numFmtId="0" fontId="36" fillId="24" borderId="70" xfId="0" applyFont="1" applyFill="1" applyBorder="1" applyAlignment="1">
      <alignment horizontal="center" vertical="center" wrapText="1" shrinkToFit="1"/>
    </xf>
    <xf numFmtId="0" fontId="36" fillId="24" borderId="71" xfId="0" applyFont="1" applyFill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top" wrapText="1" shrinkToFit="1"/>
    </xf>
    <xf numFmtId="0" fontId="36" fillId="0" borderId="62" xfId="0" applyFont="1" applyBorder="1" applyAlignment="1">
      <alignment horizontal="center" vertical="top" wrapText="1" shrinkToFit="1"/>
    </xf>
    <xf numFmtId="0" fontId="36" fillId="24" borderId="12" xfId="0" applyFont="1" applyFill="1" applyBorder="1" applyAlignment="1">
      <alignment horizontal="center" vertical="center" wrapText="1" shrinkToFit="1"/>
    </xf>
    <xf numFmtId="0" fontId="36" fillId="24" borderId="11" xfId="0" applyFont="1" applyFill="1" applyBorder="1" applyAlignment="1">
      <alignment horizontal="center" vertical="center" wrapText="1" shrinkToFit="1"/>
    </xf>
    <xf numFmtId="0" fontId="36" fillId="0" borderId="67" xfId="0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32" xfId="0" applyFont="1" applyBorder="1" applyAlignment="1">
      <alignment horizontal="center" wrapText="1" shrinkToFit="1"/>
    </xf>
    <xf numFmtId="0" fontId="36" fillId="24" borderId="19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 shrinkToFit="1"/>
    </xf>
    <xf numFmtId="0" fontId="36" fillId="0" borderId="24" xfId="0" applyFont="1" applyBorder="1" applyAlignment="1">
      <alignment horizontal="center" wrapText="1" shrinkToFit="1"/>
    </xf>
    <xf numFmtId="0" fontId="36" fillId="0" borderId="19" xfId="0" applyFont="1" applyBorder="1" applyAlignment="1">
      <alignment horizontal="center" wrapText="1" shrinkToFit="1"/>
    </xf>
    <xf numFmtId="0" fontId="36" fillId="24" borderId="20" xfId="0" applyFont="1" applyFill="1" applyBorder="1" applyAlignment="1">
      <alignment horizontal="center" vertical="center" wrapText="1"/>
    </xf>
    <xf numFmtId="1" fontId="36" fillId="24" borderId="21" xfId="0" applyNumberFormat="1" applyFont="1" applyFill="1" applyBorder="1" applyAlignment="1">
      <alignment horizontal="center" vertical="center"/>
    </xf>
    <xf numFmtId="1" fontId="36" fillId="24" borderId="22" xfId="0" applyNumberFormat="1" applyFont="1" applyFill="1" applyBorder="1" applyAlignment="1">
      <alignment horizontal="center" vertical="center"/>
    </xf>
    <xf numFmtId="1" fontId="36" fillId="24" borderId="21" xfId="0" applyNumberFormat="1" applyFont="1" applyFill="1" applyBorder="1" applyAlignment="1">
      <alignment horizontal="center" vertical="center" wrapText="1" shrinkToFit="1"/>
    </xf>
    <xf numFmtId="1" fontId="36" fillId="24" borderId="19" xfId="0" applyNumberFormat="1" applyFont="1" applyFill="1" applyBorder="1" applyAlignment="1">
      <alignment horizontal="center" vertical="center" wrapText="1" shrinkToFit="1"/>
    </xf>
    <xf numFmtId="1" fontId="36" fillId="24" borderId="19" xfId="0" applyNumberFormat="1" applyFont="1" applyFill="1" applyBorder="1" applyAlignment="1">
      <alignment horizontal="center" vertical="center"/>
    </xf>
    <xf numFmtId="1" fontId="36" fillId="24" borderId="19" xfId="0" applyNumberFormat="1" applyFont="1" applyFill="1" applyBorder="1" applyAlignment="1">
      <alignment horizontal="center" vertical="center" wrapText="1"/>
    </xf>
    <xf numFmtId="1" fontId="36" fillId="24" borderId="20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6" fillId="0" borderId="27" xfId="0" applyFont="1" applyBorder="1" applyAlignment="1">
      <alignment/>
    </xf>
    <xf numFmtId="4" fontId="10" fillId="24" borderId="14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4" fontId="10" fillId="24" borderId="15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8" fillId="0" borderId="73" xfId="0" applyFont="1" applyBorder="1" applyAlignment="1">
      <alignment/>
    </xf>
    <xf numFmtId="4" fontId="9" fillId="24" borderId="17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4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3" fillId="0" borderId="6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60" zoomScaleNormal="60" zoomScalePageLayoutView="0" workbookViewId="0" topLeftCell="A7">
      <selection activeCell="N26" sqref="N26"/>
    </sheetView>
  </sheetViews>
  <sheetFormatPr defaultColWidth="9.140625" defaultRowHeight="15"/>
  <cols>
    <col min="1" max="1" width="7.421875" style="0" customWidth="1"/>
    <col min="2" max="2" width="19.00390625" style="0" customWidth="1"/>
    <col min="3" max="3" width="13.57421875" style="0" customWidth="1"/>
    <col min="4" max="4" width="12.00390625" style="0" customWidth="1"/>
    <col min="5" max="6" width="13.140625" style="0" customWidth="1"/>
    <col min="7" max="7" width="14.8515625" style="0" customWidth="1"/>
    <col min="8" max="9" width="13.140625" style="0" customWidth="1"/>
    <col min="10" max="10" width="13.28125" style="0" customWidth="1"/>
    <col min="11" max="11" width="13.8515625" style="0" customWidth="1"/>
    <col min="12" max="13" width="12.8515625" style="0" customWidth="1"/>
    <col min="14" max="14" width="13.00390625" style="0" customWidth="1"/>
    <col min="15" max="15" width="12.28125" style="0" customWidth="1"/>
    <col min="16" max="16" width="12.7109375" style="0" customWidth="1"/>
    <col min="17" max="17" width="12.8515625" style="0" customWidth="1"/>
    <col min="18" max="18" width="20.8515625" style="0" customWidth="1"/>
  </cols>
  <sheetData>
    <row r="1" spans="1:18" ht="15.75">
      <c r="A1" s="1"/>
      <c r="B1" s="1"/>
      <c r="C1" s="2"/>
      <c r="D1" s="2"/>
      <c r="E1" s="2"/>
      <c r="F1" s="2"/>
      <c r="G1" s="1"/>
      <c r="H1" s="1"/>
      <c r="I1" s="1"/>
      <c r="J1" s="1"/>
      <c r="K1" s="243"/>
      <c r="L1" s="244"/>
      <c r="M1" s="244"/>
      <c r="N1" s="244"/>
      <c r="O1" s="243" t="s">
        <v>22</v>
      </c>
      <c r="P1" s="244"/>
      <c r="Q1" s="244"/>
      <c r="R1" s="244"/>
    </row>
    <row r="2" spans="1:18" ht="31.5" customHeight="1">
      <c r="A2" s="1"/>
      <c r="B2" s="1"/>
      <c r="C2" s="2"/>
      <c r="D2" s="2"/>
      <c r="E2" s="2"/>
      <c r="F2" s="2"/>
      <c r="G2" s="1"/>
      <c r="H2" s="1"/>
      <c r="I2" s="1"/>
      <c r="J2" s="245"/>
      <c r="K2" s="245"/>
      <c r="L2" s="244"/>
      <c r="M2" s="244"/>
      <c r="N2" s="244"/>
      <c r="O2" s="244" t="s">
        <v>32</v>
      </c>
      <c r="P2" s="244"/>
      <c r="Q2" s="244"/>
      <c r="R2" s="244"/>
    </row>
    <row r="3" spans="1:18" ht="29.25" customHeight="1">
      <c r="A3" s="1"/>
      <c r="B3" s="1"/>
      <c r="C3" s="2"/>
      <c r="D3" s="2"/>
      <c r="E3" s="2"/>
      <c r="F3" s="2"/>
      <c r="G3" s="1"/>
      <c r="H3" s="10"/>
      <c r="I3" s="10"/>
      <c r="J3" s="10"/>
      <c r="K3" s="10"/>
      <c r="L3" s="10"/>
      <c r="M3" s="10"/>
      <c r="N3" s="242" t="s">
        <v>42</v>
      </c>
      <c r="O3" s="242"/>
      <c r="P3" s="242"/>
      <c r="Q3" s="242"/>
      <c r="R3" s="242"/>
    </row>
    <row r="4" spans="1:16" s="29" customFormat="1" ht="99.75" customHeight="1">
      <c r="A4" s="21"/>
      <c r="B4" s="21"/>
      <c r="C4" s="237" t="s">
        <v>40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4" s="29" customFormat="1" ht="18.75" customHeight="1">
      <c r="A5" s="240" t="s">
        <v>58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ht="32.25" customHeight="1" thickBot="1">
      <c r="A6" s="3"/>
      <c r="B6" s="215" t="s">
        <v>53</v>
      </c>
      <c r="C6" s="215"/>
      <c r="D6" s="215"/>
      <c r="E6" s="215"/>
      <c r="F6" s="215"/>
      <c r="G6" s="216" t="s">
        <v>52</v>
      </c>
      <c r="H6" s="217"/>
      <c r="I6" s="217"/>
      <c r="J6" s="217"/>
      <c r="K6" s="217"/>
      <c r="L6" s="4"/>
      <c r="M6" s="4"/>
      <c r="N6" s="4"/>
    </row>
    <row r="7" spans="1:14" ht="32.25" customHeight="1" thickBot="1">
      <c r="A7" s="3"/>
      <c r="B7" s="151"/>
      <c r="C7" s="152"/>
      <c r="D7" s="153"/>
      <c r="E7" s="153"/>
      <c r="F7" s="153"/>
      <c r="G7" s="154"/>
      <c r="H7" s="155"/>
      <c r="I7" s="155"/>
      <c r="J7" s="155"/>
      <c r="K7" s="156"/>
      <c r="L7" s="4"/>
      <c r="M7" s="4"/>
      <c r="N7" s="4"/>
    </row>
    <row r="8" spans="1:18" s="29" customFormat="1" ht="166.5" customHeight="1">
      <c r="A8" s="218" t="s">
        <v>0</v>
      </c>
      <c r="B8" s="221" t="s">
        <v>1</v>
      </c>
      <c r="C8" s="230" t="s">
        <v>38</v>
      </c>
      <c r="D8" s="229"/>
      <c r="E8" s="229"/>
      <c r="F8" s="229"/>
      <c r="G8" s="228" t="s">
        <v>28</v>
      </c>
      <c r="H8" s="229"/>
      <c r="I8" s="229"/>
      <c r="J8" s="229"/>
      <c r="K8" s="228" t="s">
        <v>34</v>
      </c>
      <c r="L8" s="229"/>
      <c r="M8" s="229"/>
      <c r="N8" s="229"/>
      <c r="O8" s="228" t="s">
        <v>49</v>
      </c>
      <c r="P8" s="229"/>
      <c r="Q8" s="229"/>
      <c r="R8" s="247"/>
    </row>
    <row r="9" spans="1:18" s="29" customFormat="1" ht="18">
      <c r="A9" s="219"/>
      <c r="B9" s="222"/>
      <c r="C9" s="226" t="s">
        <v>45</v>
      </c>
      <c r="D9" s="224" t="s">
        <v>23</v>
      </c>
      <c r="E9" s="225"/>
      <c r="F9" s="225"/>
      <c r="G9" s="234" t="s">
        <v>46</v>
      </c>
      <c r="H9" s="224" t="s">
        <v>23</v>
      </c>
      <c r="I9" s="225"/>
      <c r="J9" s="225"/>
      <c r="K9" s="226" t="s">
        <v>47</v>
      </c>
      <c r="L9" s="224" t="s">
        <v>23</v>
      </c>
      <c r="M9" s="225"/>
      <c r="N9" s="225"/>
      <c r="O9" s="226" t="s">
        <v>48</v>
      </c>
      <c r="P9" s="224" t="s">
        <v>23</v>
      </c>
      <c r="Q9" s="225"/>
      <c r="R9" s="246"/>
    </row>
    <row r="10" spans="1:18" s="29" customFormat="1" ht="99.75" customHeight="1" thickBot="1">
      <c r="A10" s="220"/>
      <c r="B10" s="223"/>
      <c r="C10" s="227"/>
      <c r="D10" s="30" t="s">
        <v>35</v>
      </c>
      <c r="E10" s="30" t="s">
        <v>30</v>
      </c>
      <c r="F10" s="31" t="s">
        <v>29</v>
      </c>
      <c r="G10" s="235"/>
      <c r="H10" s="30" t="s">
        <v>35</v>
      </c>
      <c r="I10" s="30" t="s">
        <v>30</v>
      </c>
      <c r="J10" s="31" t="s">
        <v>29</v>
      </c>
      <c r="K10" s="227"/>
      <c r="L10" s="30" t="s">
        <v>35</v>
      </c>
      <c r="M10" s="30" t="s">
        <v>30</v>
      </c>
      <c r="N10" s="31" t="s">
        <v>29</v>
      </c>
      <c r="O10" s="227"/>
      <c r="P10" s="30" t="s">
        <v>35</v>
      </c>
      <c r="Q10" s="30" t="s">
        <v>30</v>
      </c>
      <c r="R10" s="32" t="s">
        <v>29</v>
      </c>
    </row>
    <row r="11" spans="1:18" s="29" customFormat="1" ht="18.75" thickBot="1">
      <c r="A11" s="33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4">
        <v>7</v>
      </c>
      <c r="H11" s="36">
        <v>8</v>
      </c>
      <c r="I11" s="36">
        <v>9</v>
      </c>
      <c r="J11" s="36">
        <v>10</v>
      </c>
      <c r="K11" s="35">
        <v>11</v>
      </c>
      <c r="L11" s="36">
        <v>12</v>
      </c>
      <c r="M11" s="36">
        <v>13</v>
      </c>
      <c r="N11" s="36">
        <v>14</v>
      </c>
      <c r="O11" s="35">
        <v>15</v>
      </c>
      <c r="P11" s="36">
        <v>16</v>
      </c>
      <c r="Q11" s="37">
        <v>17</v>
      </c>
      <c r="R11" s="38">
        <v>18</v>
      </c>
    </row>
    <row r="12" spans="1:18" s="89" customFormat="1" ht="18">
      <c r="A12" s="96">
        <v>1</v>
      </c>
      <c r="B12" s="97" t="s">
        <v>4</v>
      </c>
      <c r="C12" s="163">
        <f>D12+E12+F12</f>
        <v>0</v>
      </c>
      <c r="D12" s="163">
        <v>0</v>
      </c>
      <c r="E12" s="163">
        <v>0</v>
      </c>
      <c r="F12" s="163">
        <v>0</v>
      </c>
      <c r="G12" s="185">
        <f>H12+I12+J12</f>
        <v>0</v>
      </c>
      <c r="H12" s="185">
        <v>0</v>
      </c>
      <c r="I12" s="185">
        <v>0</v>
      </c>
      <c r="J12" s="185">
        <v>0</v>
      </c>
      <c r="K12" s="163">
        <f>L12+M12+N12</f>
        <v>0</v>
      </c>
      <c r="L12" s="163">
        <v>0</v>
      </c>
      <c r="M12" s="163">
        <v>0</v>
      </c>
      <c r="N12" s="163">
        <v>0</v>
      </c>
      <c r="O12" s="163">
        <f>P12+Q12+R12</f>
        <v>281.6</v>
      </c>
      <c r="P12" s="163">
        <v>117.5</v>
      </c>
      <c r="Q12" s="164">
        <v>106</v>
      </c>
      <c r="R12" s="165">
        <v>58.1</v>
      </c>
    </row>
    <row r="13" spans="1:18" s="89" customFormat="1" ht="18">
      <c r="A13" s="84">
        <v>2</v>
      </c>
      <c r="B13" s="85" t="s">
        <v>5</v>
      </c>
      <c r="C13" s="163">
        <f>D13+E13+F13</f>
        <v>98.75</v>
      </c>
      <c r="D13" s="166">
        <v>23.75</v>
      </c>
      <c r="E13" s="166">
        <v>47.5</v>
      </c>
      <c r="F13" s="166">
        <v>27.5</v>
      </c>
      <c r="G13" s="185">
        <f>H13+I13+J13</f>
        <v>29</v>
      </c>
      <c r="H13" s="186">
        <v>12</v>
      </c>
      <c r="I13" s="186">
        <v>10</v>
      </c>
      <c r="J13" s="186">
        <v>7</v>
      </c>
      <c r="K13" s="163">
        <f>L13+M13+N13</f>
        <v>131.6</v>
      </c>
      <c r="L13" s="166">
        <v>63.8</v>
      </c>
      <c r="M13" s="166">
        <v>49.6</v>
      </c>
      <c r="N13" s="166">
        <v>18.2</v>
      </c>
      <c r="O13" s="163">
        <f>P13+Q13+R13</f>
        <v>295.40000000000003</v>
      </c>
      <c r="P13" s="166">
        <v>168.3</v>
      </c>
      <c r="Q13" s="167">
        <v>87.3</v>
      </c>
      <c r="R13" s="168">
        <v>39.8</v>
      </c>
    </row>
    <row r="14" spans="1:18" s="89" customFormat="1" ht="18.75" thickBot="1">
      <c r="A14" s="90">
        <v>3</v>
      </c>
      <c r="B14" s="101" t="s">
        <v>6</v>
      </c>
      <c r="C14" s="169">
        <f>D14+E14+F14</f>
        <v>98.75</v>
      </c>
      <c r="D14" s="166">
        <v>23.75</v>
      </c>
      <c r="E14" s="166">
        <v>47.5</v>
      </c>
      <c r="F14" s="166">
        <v>27.5</v>
      </c>
      <c r="G14" s="187">
        <f>H14+I14+J14</f>
        <v>37</v>
      </c>
      <c r="H14" s="187">
        <v>15</v>
      </c>
      <c r="I14" s="187">
        <v>16</v>
      </c>
      <c r="J14" s="187">
        <v>6</v>
      </c>
      <c r="K14" s="169">
        <f>L14+M14+N14</f>
        <v>144.6</v>
      </c>
      <c r="L14" s="169">
        <v>70.8</v>
      </c>
      <c r="M14" s="169">
        <v>57</v>
      </c>
      <c r="N14" s="169">
        <v>16.8</v>
      </c>
      <c r="O14" s="169">
        <f>P14+Q14+R14</f>
        <v>382.1</v>
      </c>
      <c r="P14" s="169">
        <v>270.3</v>
      </c>
      <c r="Q14" s="170">
        <v>57</v>
      </c>
      <c r="R14" s="171">
        <v>54.8</v>
      </c>
    </row>
    <row r="15" spans="1:18" s="89" customFormat="1" ht="18.75" thickBot="1">
      <c r="A15" s="23">
        <v>4</v>
      </c>
      <c r="B15" s="24" t="s">
        <v>7</v>
      </c>
      <c r="C15" s="172">
        <f>C13</f>
        <v>98.75</v>
      </c>
      <c r="D15" s="172">
        <f>D13</f>
        <v>23.75</v>
      </c>
      <c r="E15" s="178">
        <f>E13</f>
        <v>47.5</v>
      </c>
      <c r="F15" s="196">
        <f>F13</f>
        <v>27.5</v>
      </c>
      <c r="G15" s="207">
        <f>(G13+G14)/2</f>
        <v>33</v>
      </c>
      <c r="H15" s="162">
        <f>(H13+H14)/2</f>
        <v>13.5</v>
      </c>
      <c r="I15" s="208">
        <f>(I13+I14)/2</f>
        <v>13</v>
      </c>
      <c r="J15" s="193">
        <f>(J13+J14)/2</f>
        <v>6.5</v>
      </c>
      <c r="K15" s="172">
        <f>(K13+K14)</f>
        <v>276.2</v>
      </c>
      <c r="L15" s="172">
        <f aca="true" t="shared" si="0" ref="L15:R15">(L12+L13+L14)</f>
        <v>134.6</v>
      </c>
      <c r="M15" s="172">
        <f t="shared" si="0"/>
        <v>106.6</v>
      </c>
      <c r="N15" s="172">
        <f t="shared" si="0"/>
        <v>35</v>
      </c>
      <c r="O15" s="172">
        <f t="shared" si="0"/>
        <v>959.1</v>
      </c>
      <c r="P15" s="172">
        <f t="shared" si="0"/>
        <v>556.1</v>
      </c>
      <c r="Q15" s="172">
        <f t="shared" si="0"/>
        <v>250.3</v>
      </c>
      <c r="R15" s="172">
        <f t="shared" si="0"/>
        <v>152.7</v>
      </c>
    </row>
    <row r="16" spans="1:18" s="89" customFormat="1" ht="18">
      <c r="A16" s="96">
        <v>5</v>
      </c>
      <c r="B16" s="100" t="s">
        <v>8</v>
      </c>
      <c r="C16" s="173">
        <f>D16+E16+F16</f>
        <v>98.75</v>
      </c>
      <c r="D16" s="173">
        <v>23.75</v>
      </c>
      <c r="E16" s="174">
        <v>47.5</v>
      </c>
      <c r="F16" s="173">
        <v>27.5</v>
      </c>
      <c r="G16" s="188">
        <f>H16+I16+J16</f>
        <v>50</v>
      </c>
      <c r="H16" s="188">
        <v>21</v>
      </c>
      <c r="I16" s="188">
        <v>22</v>
      </c>
      <c r="J16" s="188">
        <v>7</v>
      </c>
      <c r="K16" s="173">
        <f>L16+M16+N16</f>
        <v>228.9</v>
      </c>
      <c r="L16" s="173">
        <v>124.4</v>
      </c>
      <c r="M16" s="173">
        <v>84.4</v>
      </c>
      <c r="N16" s="173">
        <v>20.1</v>
      </c>
      <c r="O16" s="173">
        <f>P16+Q16+R16</f>
        <v>631.1999999999999</v>
      </c>
      <c r="P16" s="173">
        <v>313.5</v>
      </c>
      <c r="Q16" s="175">
        <v>270.8</v>
      </c>
      <c r="R16" s="176">
        <v>46.9</v>
      </c>
    </row>
    <row r="17" spans="1:18" s="89" customFormat="1" ht="18">
      <c r="A17" s="84">
        <v>6</v>
      </c>
      <c r="B17" s="85" t="s">
        <v>9</v>
      </c>
      <c r="C17" s="163">
        <v>98.75</v>
      </c>
      <c r="D17" s="166">
        <v>23.75</v>
      </c>
      <c r="E17" s="177">
        <v>47.5</v>
      </c>
      <c r="F17" s="166">
        <v>27.5</v>
      </c>
      <c r="G17" s="188">
        <f>H17+I17+J17</f>
        <v>41</v>
      </c>
      <c r="H17" s="186">
        <v>16</v>
      </c>
      <c r="I17" s="186">
        <v>18</v>
      </c>
      <c r="J17" s="186">
        <v>7</v>
      </c>
      <c r="K17" s="173">
        <f>L17+M17+N17</f>
        <v>148.42</v>
      </c>
      <c r="L17" s="166">
        <v>71.51</v>
      </c>
      <c r="M17" s="166">
        <v>58.65</v>
      </c>
      <c r="N17" s="166">
        <v>18.26</v>
      </c>
      <c r="O17" s="173">
        <f>P17+Q17+R17</f>
        <v>736.8000000000001</v>
      </c>
      <c r="P17" s="166">
        <v>365.3</v>
      </c>
      <c r="Q17" s="167">
        <v>321.4</v>
      </c>
      <c r="R17" s="168">
        <v>50.1</v>
      </c>
    </row>
    <row r="18" spans="1:18" s="89" customFormat="1" ht="18.75" thickBot="1">
      <c r="A18" s="102">
        <v>7</v>
      </c>
      <c r="B18" s="101" t="s">
        <v>10</v>
      </c>
      <c r="C18" s="179">
        <v>98.75</v>
      </c>
      <c r="D18" s="179">
        <v>23.75</v>
      </c>
      <c r="E18" s="180">
        <v>47.5</v>
      </c>
      <c r="F18" s="179">
        <v>27.5</v>
      </c>
      <c r="G18" s="188">
        <f>H18+I18+J18</f>
        <v>57</v>
      </c>
      <c r="H18" s="189">
        <v>21</v>
      </c>
      <c r="I18" s="189">
        <v>28</v>
      </c>
      <c r="J18" s="187">
        <v>8</v>
      </c>
      <c r="K18" s="173">
        <f>L18+M18+N18</f>
        <v>176.9</v>
      </c>
      <c r="L18" s="169">
        <v>89.5</v>
      </c>
      <c r="M18" s="169">
        <v>69.9</v>
      </c>
      <c r="N18" s="169">
        <v>17.5</v>
      </c>
      <c r="O18" s="173">
        <f>P18+Q18+R18</f>
        <v>1036.3</v>
      </c>
      <c r="P18" s="169">
        <v>480</v>
      </c>
      <c r="Q18" s="170">
        <v>499</v>
      </c>
      <c r="R18" s="171">
        <v>57.3</v>
      </c>
    </row>
    <row r="19" spans="1:18" s="103" customFormat="1" ht="18.75" thickBot="1">
      <c r="A19" s="39">
        <v>8</v>
      </c>
      <c r="B19" s="192" t="s">
        <v>11</v>
      </c>
      <c r="C19" s="183">
        <f>C16</f>
        <v>98.75</v>
      </c>
      <c r="D19" s="183">
        <f>D16</f>
        <v>23.75</v>
      </c>
      <c r="E19" s="183">
        <f>E16</f>
        <v>47.5</v>
      </c>
      <c r="F19" s="183">
        <f>F16</f>
        <v>27.5</v>
      </c>
      <c r="G19" s="183">
        <f>(G16+G14+G13+G17+G18)/5</f>
        <v>42.8</v>
      </c>
      <c r="H19" s="183">
        <f>(H16+H14+H13+H17+H18)/5</f>
        <v>17</v>
      </c>
      <c r="I19" s="183">
        <f>(I16+I14+I13+I17+I18)/5</f>
        <v>18.8</v>
      </c>
      <c r="J19" s="183">
        <f>(J16+J14+J13+J17+J18)/5</f>
        <v>7</v>
      </c>
      <c r="K19" s="172">
        <f aca="true" t="shared" si="1" ref="K19:R19">K16+K15+K17+K18</f>
        <v>830.42</v>
      </c>
      <c r="L19" s="172">
        <f t="shared" si="1"/>
        <v>420.01</v>
      </c>
      <c r="M19" s="172">
        <f t="shared" si="1"/>
        <v>319.55</v>
      </c>
      <c r="N19" s="172">
        <f t="shared" si="1"/>
        <v>90.86</v>
      </c>
      <c r="O19" s="172">
        <f t="shared" si="1"/>
        <v>3363.3999999999996</v>
      </c>
      <c r="P19" s="172">
        <f t="shared" si="1"/>
        <v>1714.9</v>
      </c>
      <c r="Q19" s="172">
        <f t="shared" si="1"/>
        <v>1341.5</v>
      </c>
      <c r="R19" s="172">
        <f t="shared" si="1"/>
        <v>307</v>
      </c>
    </row>
    <row r="20" spans="1:18" s="89" customFormat="1" ht="18">
      <c r="A20" s="96">
        <v>9</v>
      </c>
      <c r="B20" s="100" t="s">
        <v>12</v>
      </c>
      <c r="C20" s="173">
        <v>98.75</v>
      </c>
      <c r="D20" s="173">
        <v>23.75</v>
      </c>
      <c r="E20" s="173">
        <v>47.5</v>
      </c>
      <c r="F20" s="194">
        <v>27.5</v>
      </c>
      <c r="G20" s="188">
        <f>H20+I20+J20</f>
        <v>20</v>
      </c>
      <c r="H20" s="188">
        <v>7</v>
      </c>
      <c r="I20" s="188">
        <v>8</v>
      </c>
      <c r="J20" s="188">
        <v>5</v>
      </c>
      <c r="K20" s="173">
        <f>L20+M20+N20</f>
        <v>98.11</v>
      </c>
      <c r="L20" s="173">
        <v>45.64</v>
      </c>
      <c r="M20" s="173">
        <v>38.16</v>
      </c>
      <c r="N20" s="173">
        <v>14.31</v>
      </c>
      <c r="O20" s="173">
        <f>P20+Q20+R20</f>
        <v>308.18</v>
      </c>
      <c r="P20" s="173">
        <v>167.08</v>
      </c>
      <c r="Q20" s="175">
        <v>106.3</v>
      </c>
      <c r="R20" s="176">
        <v>34.8</v>
      </c>
    </row>
    <row r="21" spans="1:18" s="89" customFormat="1" ht="18">
      <c r="A21" s="84">
        <v>10</v>
      </c>
      <c r="B21" s="85" t="s">
        <v>13</v>
      </c>
      <c r="C21" s="166">
        <v>98.75</v>
      </c>
      <c r="D21" s="166">
        <v>23.75</v>
      </c>
      <c r="E21" s="166">
        <v>47.5</v>
      </c>
      <c r="F21" s="191">
        <v>27.5</v>
      </c>
      <c r="G21" s="188">
        <f>H21+I21+J21</f>
        <v>20</v>
      </c>
      <c r="H21" s="186">
        <v>6</v>
      </c>
      <c r="I21" s="186">
        <v>9</v>
      </c>
      <c r="J21" s="186">
        <v>5</v>
      </c>
      <c r="K21" s="173">
        <f>L21+M21+N21</f>
        <v>129.45</v>
      </c>
      <c r="L21" s="166">
        <v>59.08</v>
      </c>
      <c r="M21" s="166">
        <v>51.18</v>
      </c>
      <c r="N21" s="166">
        <v>19.19</v>
      </c>
      <c r="O21" s="173">
        <f>P21+Q21+R21</f>
        <v>377.40000000000003</v>
      </c>
      <c r="P21" s="166">
        <v>226.1</v>
      </c>
      <c r="Q21" s="167">
        <v>117</v>
      </c>
      <c r="R21" s="168">
        <v>34.3</v>
      </c>
    </row>
    <row r="22" spans="1:18" s="89" customFormat="1" ht="18.75" thickBot="1">
      <c r="A22" s="104">
        <v>11</v>
      </c>
      <c r="B22" s="99" t="s">
        <v>14</v>
      </c>
      <c r="C22" s="179">
        <v>98.75</v>
      </c>
      <c r="D22" s="179">
        <v>23.75</v>
      </c>
      <c r="E22" s="179">
        <v>47.5</v>
      </c>
      <c r="F22" s="195">
        <v>27.5</v>
      </c>
      <c r="G22" s="188">
        <f>H22+I22+J22</f>
        <v>20</v>
      </c>
      <c r="H22" s="188">
        <v>6</v>
      </c>
      <c r="I22" s="188">
        <v>9</v>
      </c>
      <c r="J22" s="188">
        <v>5</v>
      </c>
      <c r="K22" s="173">
        <f>L22+M22+N22</f>
        <v>172.20999999999998</v>
      </c>
      <c r="L22" s="179">
        <v>78.33</v>
      </c>
      <c r="M22" s="179">
        <v>68.43</v>
      </c>
      <c r="N22" s="179">
        <v>25.45</v>
      </c>
      <c r="O22" s="173">
        <f>P22+Q22+R22</f>
        <v>280.4</v>
      </c>
      <c r="P22" s="179">
        <v>135</v>
      </c>
      <c r="Q22" s="181">
        <v>112.9</v>
      </c>
      <c r="R22" s="182">
        <v>32.5</v>
      </c>
    </row>
    <row r="23" spans="1:18" s="89" customFormat="1" ht="18.75" thickBot="1">
      <c r="A23" s="25">
        <v>12</v>
      </c>
      <c r="B23" s="26" t="s">
        <v>15</v>
      </c>
      <c r="C23" s="183">
        <v>98.75</v>
      </c>
      <c r="D23" s="183">
        <v>23.75</v>
      </c>
      <c r="E23" s="184">
        <v>47.5</v>
      </c>
      <c r="F23" s="172">
        <v>27.5</v>
      </c>
      <c r="G23" s="213">
        <f>(G20+G18+G17+G16+G14+G13+G21+G22)/8</f>
        <v>34.25</v>
      </c>
      <c r="H23" s="213">
        <f>(H20+H18+H17+H16+H14+H13+H21+H22)/8</f>
        <v>13</v>
      </c>
      <c r="I23" s="213">
        <f>(I20+I18+I17+I16+I14+I13+I21+I22)/8</f>
        <v>15</v>
      </c>
      <c r="J23" s="213">
        <f>(J20+J18+J17+J16+J14+J13+J21+J22)/8</f>
        <v>6.25</v>
      </c>
      <c r="K23" s="213">
        <f aca="true" t="shared" si="2" ref="K23:R23">K19+K20+K21+K22</f>
        <v>1230.19</v>
      </c>
      <c r="L23" s="213">
        <f t="shared" si="2"/>
        <v>603.0600000000001</v>
      </c>
      <c r="M23" s="213">
        <f t="shared" si="2"/>
        <v>477.32000000000005</v>
      </c>
      <c r="N23" s="213">
        <f t="shared" si="2"/>
        <v>149.81</v>
      </c>
      <c r="O23" s="213">
        <f t="shared" si="2"/>
        <v>4329.379999999999</v>
      </c>
      <c r="P23" s="213">
        <f t="shared" si="2"/>
        <v>2243.08</v>
      </c>
      <c r="Q23" s="213">
        <f t="shared" si="2"/>
        <v>1677.7</v>
      </c>
      <c r="R23" s="213">
        <f t="shared" si="2"/>
        <v>408.6</v>
      </c>
    </row>
    <row r="24" spans="1:19" s="89" customFormat="1" ht="18">
      <c r="A24" s="96">
        <v>13</v>
      </c>
      <c r="B24" s="100" t="s">
        <v>16</v>
      </c>
      <c r="C24" s="98">
        <v>98.75</v>
      </c>
      <c r="D24" s="98">
        <v>23.75</v>
      </c>
      <c r="E24" s="136">
        <v>47.5</v>
      </c>
      <c r="F24" s="98">
        <v>27.5</v>
      </c>
      <c r="G24" s="98">
        <f>H24+I24+J24</f>
        <v>22</v>
      </c>
      <c r="H24" s="98">
        <v>8</v>
      </c>
      <c r="I24" s="98">
        <v>9</v>
      </c>
      <c r="J24" s="98">
        <v>5</v>
      </c>
      <c r="K24" s="111">
        <f>L24+M24+N24</f>
        <v>180</v>
      </c>
      <c r="L24" s="111">
        <v>82.5</v>
      </c>
      <c r="M24" s="111">
        <v>70.9</v>
      </c>
      <c r="N24" s="111">
        <v>26.6</v>
      </c>
      <c r="O24" s="98">
        <f>P24+Q24+R24</f>
        <v>324.5</v>
      </c>
      <c r="P24" s="98">
        <v>180</v>
      </c>
      <c r="Q24" s="112">
        <v>113</v>
      </c>
      <c r="R24" s="113">
        <v>31.5</v>
      </c>
      <c r="S24" s="132"/>
    </row>
    <row r="25" spans="1:18" s="89" customFormat="1" ht="18.75" thickBot="1">
      <c r="A25" s="84">
        <v>14</v>
      </c>
      <c r="B25" s="99" t="s">
        <v>17</v>
      </c>
      <c r="C25" s="98">
        <v>98.75</v>
      </c>
      <c r="D25" s="114">
        <v>23.75</v>
      </c>
      <c r="E25" s="137">
        <v>47.5</v>
      </c>
      <c r="F25" s="87">
        <v>27.5</v>
      </c>
      <c r="G25" s="98">
        <f>H25+I25+J25</f>
        <v>100</v>
      </c>
      <c r="H25" s="87">
        <v>30</v>
      </c>
      <c r="I25" s="87">
        <v>41</v>
      </c>
      <c r="J25" s="114">
        <v>29</v>
      </c>
      <c r="K25" s="111">
        <f>L25+M25+N25</f>
        <v>402.20000000000005</v>
      </c>
      <c r="L25" s="115">
        <v>229.9</v>
      </c>
      <c r="M25" s="115">
        <v>129.2</v>
      </c>
      <c r="N25" s="115">
        <v>43.1</v>
      </c>
      <c r="O25" s="98">
        <f>P25+Q25+R25</f>
        <v>1281.2</v>
      </c>
      <c r="P25" s="114">
        <v>483.5</v>
      </c>
      <c r="Q25" s="116">
        <v>585.2</v>
      </c>
      <c r="R25" s="117">
        <v>212.5</v>
      </c>
    </row>
    <row r="26" spans="1:18" s="89" customFormat="1" ht="18.75" thickBot="1">
      <c r="A26" s="105">
        <v>15</v>
      </c>
      <c r="B26" s="106" t="s">
        <v>18</v>
      </c>
      <c r="C26" s="98">
        <v>98.75</v>
      </c>
      <c r="D26" s="118">
        <v>23.75</v>
      </c>
      <c r="E26" s="138">
        <v>47.5</v>
      </c>
      <c r="F26" s="87">
        <v>27.5</v>
      </c>
      <c r="G26" s="98">
        <f>H26+I26+J26</f>
        <v>36</v>
      </c>
      <c r="H26" s="87">
        <v>12</v>
      </c>
      <c r="I26" s="87">
        <v>18</v>
      </c>
      <c r="J26" s="119">
        <v>6</v>
      </c>
      <c r="K26" s="111">
        <f>L26+M26+N26</f>
        <v>36.10000000000001</v>
      </c>
      <c r="L26" s="120">
        <v>22.1</v>
      </c>
      <c r="M26" s="120">
        <v>10.3</v>
      </c>
      <c r="N26" s="120">
        <v>3.7</v>
      </c>
      <c r="O26" s="98">
        <f>P26+Q26+R26</f>
        <v>596.1</v>
      </c>
      <c r="P26" s="118">
        <v>243.7</v>
      </c>
      <c r="Q26" s="147">
        <v>317.3</v>
      </c>
      <c r="R26" s="148">
        <v>35.1</v>
      </c>
    </row>
    <row r="27" spans="1:18" s="89" customFormat="1" ht="18.75" thickBot="1">
      <c r="A27" s="27">
        <v>16</v>
      </c>
      <c r="B27" s="28" t="s">
        <v>19</v>
      </c>
      <c r="C27" s="190">
        <f>C15</f>
        <v>98.75</v>
      </c>
      <c r="D27" s="190">
        <f>D15</f>
        <v>23.75</v>
      </c>
      <c r="E27" s="190">
        <f>E15</f>
        <v>47.5</v>
      </c>
      <c r="F27" s="190">
        <f>F15</f>
        <v>27.5</v>
      </c>
      <c r="G27" s="190">
        <f>(G13+G14+G16+G17+G18+G20+G21+G22+G24+G25+G26)/11</f>
        <v>39.27272727272727</v>
      </c>
      <c r="H27" s="190">
        <f>(H13+H14+H16+H17+H18+H20+H21+H22+H24+H25+H26)/11</f>
        <v>14</v>
      </c>
      <c r="I27" s="190">
        <f>(I13+I14+I16+I17+I18+I20+I21+I22+I24+I25+I26)/11</f>
        <v>17.09090909090909</v>
      </c>
      <c r="J27" s="190">
        <f>(J13+J14+J16+J17+J18+J20+J21+J22+J24+J25+J26)/11</f>
        <v>8.181818181818182</v>
      </c>
      <c r="K27" s="190">
        <f aca="true" t="shared" si="3" ref="K27:R27">K15+K16+K17+K18+K20+K21+K22+K24+K25+K26</f>
        <v>1848.49</v>
      </c>
      <c r="L27" s="190">
        <f t="shared" si="3"/>
        <v>937.5600000000001</v>
      </c>
      <c r="M27" s="190">
        <f t="shared" si="3"/>
        <v>687.72</v>
      </c>
      <c r="N27" s="190">
        <f t="shared" si="3"/>
        <v>223.20999999999998</v>
      </c>
      <c r="O27" s="190">
        <f t="shared" si="3"/>
        <v>6531.179999999999</v>
      </c>
      <c r="P27" s="190">
        <f t="shared" si="3"/>
        <v>3150.2799999999997</v>
      </c>
      <c r="Q27" s="190">
        <f t="shared" si="3"/>
        <v>2693.2000000000003</v>
      </c>
      <c r="R27" s="190">
        <f t="shared" si="3"/>
        <v>687.7</v>
      </c>
    </row>
    <row r="28" spans="1:18" s="89" customFormat="1" ht="18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s="89" customFormat="1" ht="18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34"/>
      <c r="P29" s="134"/>
      <c r="Q29" s="134"/>
      <c r="R29" s="108"/>
    </row>
    <row r="30" spans="1:18" ht="14.25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4.25">
      <c r="A31" s="2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74" customFormat="1" ht="20.25">
      <c r="A32" s="78"/>
      <c r="B32" s="79" t="s">
        <v>25</v>
      </c>
      <c r="C32" s="79"/>
      <c r="D32" s="79"/>
      <c r="E32" s="79"/>
      <c r="F32" s="79"/>
      <c r="G32" s="79"/>
      <c r="H32" s="72"/>
      <c r="I32" s="72"/>
      <c r="J32" s="72"/>
      <c r="K32" s="72"/>
      <c r="L32" s="231" t="s">
        <v>43</v>
      </c>
      <c r="M32" s="231"/>
      <c r="N32" s="231"/>
      <c r="O32" s="80"/>
      <c r="P32" s="81"/>
      <c r="Q32" s="81"/>
      <c r="R32" s="81"/>
    </row>
    <row r="33" spans="1:18" s="74" customFormat="1" ht="20.25">
      <c r="A33" s="78"/>
      <c r="B33" s="72"/>
      <c r="C33" s="72"/>
      <c r="D33" s="72"/>
      <c r="E33" s="72"/>
      <c r="F33" s="72"/>
      <c r="G33" s="72"/>
      <c r="H33" s="72"/>
      <c r="I33" s="72"/>
      <c r="J33" s="238"/>
      <c r="K33" s="238"/>
      <c r="L33" s="239" t="s">
        <v>20</v>
      </c>
      <c r="M33" s="239"/>
      <c r="N33" s="239"/>
      <c r="O33" s="80"/>
      <c r="P33" s="81"/>
      <c r="Q33" s="81"/>
      <c r="R33" s="81"/>
    </row>
    <row r="34" spans="1:18" s="74" customFormat="1" ht="20.25">
      <c r="A34" s="78"/>
      <c r="B34" s="72"/>
      <c r="C34" s="72"/>
      <c r="D34" s="82"/>
      <c r="E34" s="82"/>
      <c r="F34" s="82"/>
      <c r="G34" s="72"/>
      <c r="H34" s="72"/>
      <c r="I34" s="72"/>
      <c r="J34" s="72"/>
      <c r="K34" s="77"/>
      <c r="L34" s="72"/>
      <c r="M34" s="72"/>
      <c r="N34" s="72"/>
      <c r="O34" s="80"/>
      <c r="P34" s="81"/>
      <c r="Q34" s="81"/>
      <c r="R34" s="81"/>
    </row>
    <row r="35" spans="1:18" s="74" customFormat="1" ht="20.25">
      <c r="A35" s="78"/>
      <c r="B35" s="79" t="s">
        <v>24</v>
      </c>
      <c r="C35" s="79"/>
      <c r="D35" s="82"/>
      <c r="E35" s="82"/>
      <c r="F35" s="82"/>
      <c r="G35" s="79"/>
      <c r="H35" s="72"/>
      <c r="I35" s="72"/>
      <c r="J35" s="238"/>
      <c r="K35" s="238"/>
      <c r="L35" s="231" t="s">
        <v>44</v>
      </c>
      <c r="M35" s="231"/>
      <c r="N35" s="231"/>
      <c r="O35" s="80"/>
      <c r="P35" s="81"/>
      <c r="Q35" s="81"/>
      <c r="R35" s="81"/>
    </row>
    <row r="36" spans="1:18" s="74" customFormat="1" ht="25.5" customHeight="1">
      <c r="A36" s="78"/>
      <c r="B36" s="72"/>
      <c r="C36" s="72"/>
      <c r="D36" s="72"/>
      <c r="E36" s="72"/>
      <c r="F36" s="72"/>
      <c r="G36" s="72"/>
      <c r="H36" s="72"/>
      <c r="I36" s="72"/>
      <c r="J36" s="232"/>
      <c r="K36" s="232"/>
      <c r="L36" s="233" t="s">
        <v>20</v>
      </c>
      <c r="M36" s="233"/>
      <c r="N36" s="233"/>
      <c r="O36" s="80"/>
      <c r="P36" s="81"/>
      <c r="Q36" s="81"/>
      <c r="R36" s="81"/>
    </row>
    <row r="37" spans="1:18" s="74" customFormat="1" ht="20.25" customHeight="1" hidden="1">
      <c r="A37" s="78"/>
      <c r="B37" s="241" t="s">
        <v>26</v>
      </c>
      <c r="C37" s="241"/>
      <c r="D37" s="241"/>
      <c r="E37" s="241"/>
      <c r="F37" s="241"/>
      <c r="G37" s="241"/>
      <c r="H37" s="241"/>
      <c r="I37" s="241"/>
      <c r="J37" s="241"/>
      <c r="K37" s="77"/>
      <c r="L37" s="231"/>
      <c r="M37" s="231"/>
      <c r="N37" s="231"/>
      <c r="O37" s="80"/>
      <c r="P37" s="81"/>
      <c r="Q37" s="81"/>
      <c r="R37" s="81"/>
    </row>
    <row r="38" spans="1:18" s="74" customFormat="1" ht="22.5" customHeight="1" hidden="1">
      <c r="A38" s="78"/>
      <c r="B38" s="236" t="s">
        <v>21</v>
      </c>
      <c r="C38" s="236"/>
      <c r="D38" s="72"/>
      <c r="E38" s="72"/>
      <c r="F38" s="72"/>
      <c r="G38" s="72"/>
      <c r="H38" s="72"/>
      <c r="I38" s="72"/>
      <c r="J38" s="83"/>
      <c r="K38" s="72"/>
      <c r="L38" s="233" t="s">
        <v>20</v>
      </c>
      <c r="M38" s="233"/>
      <c r="N38" s="233"/>
      <c r="O38" s="80"/>
      <c r="P38" s="81"/>
      <c r="Q38" s="81"/>
      <c r="R38" s="81"/>
    </row>
    <row r="39" s="74" customFormat="1" ht="20.25" hidden="1"/>
    <row r="40" s="74" customFormat="1" ht="20.25"/>
    <row r="41" s="29" customFormat="1" ht="18"/>
  </sheetData>
  <sheetProtection/>
  <mergeCells count="35">
    <mergeCell ref="N3:R3"/>
    <mergeCell ref="O9:O10"/>
    <mergeCell ref="K1:N1"/>
    <mergeCell ref="O1:R1"/>
    <mergeCell ref="J2:K2"/>
    <mergeCell ref="L2:N2"/>
    <mergeCell ref="O2:R2"/>
    <mergeCell ref="P9:R9"/>
    <mergeCell ref="O8:R8"/>
    <mergeCell ref="B38:C38"/>
    <mergeCell ref="L38:N38"/>
    <mergeCell ref="C4:P4"/>
    <mergeCell ref="L32:N32"/>
    <mergeCell ref="J33:K33"/>
    <mergeCell ref="L33:N33"/>
    <mergeCell ref="J35:K35"/>
    <mergeCell ref="L35:N35"/>
    <mergeCell ref="A5:N5"/>
    <mergeCell ref="B37:J37"/>
    <mergeCell ref="L37:N37"/>
    <mergeCell ref="J36:K36"/>
    <mergeCell ref="L36:N36"/>
    <mergeCell ref="C9:C10"/>
    <mergeCell ref="D9:F9"/>
    <mergeCell ref="G9:G10"/>
    <mergeCell ref="L9:N9"/>
    <mergeCell ref="B6:F6"/>
    <mergeCell ref="G6:K6"/>
    <mergeCell ref="A8:A10"/>
    <mergeCell ref="B8:B10"/>
    <mergeCell ref="H9:J9"/>
    <mergeCell ref="K9:K10"/>
    <mergeCell ref="G8:J8"/>
    <mergeCell ref="K8:N8"/>
    <mergeCell ref="C8:F8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60" zoomScaleNormal="75"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24.421875" style="0" customWidth="1"/>
    <col min="3" max="3" width="13.00390625" style="0" customWidth="1"/>
    <col min="4" max="4" width="13.8515625" style="0" customWidth="1"/>
    <col min="5" max="5" width="19.28125" style="0" customWidth="1"/>
    <col min="6" max="6" width="12.28125" style="0" customWidth="1"/>
    <col min="7" max="7" width="15.140625" style="0" customWidth="1"/>
    <col min="8" max="8" width="15.28125" style="0" customWidth="1"/>
    <col min="9" max="9" width="11.28125" style="0" customWidth="1"/>
    <col min="10" max="10" width="11.57421875" style="0" customWidth="1"/>
    <col min="11" max="11" width="16.140625" style="0" customWidth="1"/>
    <col min="12" max="12" width="14.00390625" style="0" customWidth="1"/>
    <col min="13" max="13" width="11.00390625" style="0" customWidth="1"/>
    <col min="14" max="14" width="13.8515625" style="0" customWidth="1"/>
  </cols>
  <sheetData>
    <row r="1" spans="1:14" ht="15.75">
      <c r="A1" s="1"/>
      <c r="B1" s="1"/>
      <c r="C1" s="2"/>
      <c r="D1" s="2"/>
      <c r="E1" s="2"/>
      <c r="F1" s="1"/>
      <c r="G1" s="1"/>
      <c r="H1" s="1"/>
      <c r="I1" s="243"/>
      <c r="J1" s="244"/>
      <c r="K1" s="244"/>
      <c r="L1" s="243" t="s">
        <v>60</v>
      </c>
      <c r="M1" s="244"/>
      <c r="N1" s="244"/>
    </row>
    <row r="2" spans="1:15" ht="24.75" customHeight="1">
      <c r="A2" s="1"/>
      <c r="B2" s="1"/>
      <c r="C2" s="2"/>
      <c r="D2" s="2"/>
      <c r="E2" s="2"/>
      <c r="F2" s="1"/>
      <c r="G2" s="1"/>
      <c r="H2" s="245"/>
      <c r="I2" s="245"/>
      <c r="J2" s="17"/>
      <c r="K2" s="244" t="s">
        <v>32</v>
      </c>
      <c r="L2" s="244"/>
      <c r="M2" s="244"/>
      <c r="N2" s="244"/>
      <c r="O2" s="17"/>
    </row>
    <row r="3" spans="1:14" ht="29.25" customHeight="1">
      <c r="A3" s="1"/>
      <c r="B3" s="1"/>
      <c r="C3" s="2"/>
      <c r="D3" s="2"/>
      <c r="E3" s="2"/>
      <c r="F3" s="1"/>
      <c r="G3" s="10"/>
      <c r="H3" s="10"/>
      <c r="I3" s="10"/>
      <c r="J3" s="10"/>
      <c r="K3" s="242" t="s">
        <v>42</v>
      </c>
      <c r="L3" s="242"/>
      <c r="M3" s="242"/>
      <c r="N3" s="242"/>
    </row>
    <row r="4" spans="1:12" ht="101.25" customHeight="1">
      <c r="A4" s="237" t="s">
        <v>61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1" ht="24" customHeight="1">
      <c r="A5" s="265" t="s">
        <v>62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32.25" customHeight="1" thickBot="1">
      <c r="A6" s="3"/>
      <c r="B6" s="248" t="s">
        <v>63</v>
      </c>
      <c r="C6" s="248"/>
      <c r="D6" s="248"/>
      <c r="E6" s="248"/>
      <c r="F6" s="255" t="s">
        <v>64</v>
      </c>
      <c r="G6" s="255"/>
      <c r="H6" s="255"/>
      <c r="I6" s="255"/>
      <c r="J6" s="4"/>
      <c r="K6" s="4"/>
    </row>
    <row r="7" spans="1:14" ht="105" customHeight="1">
      <c r="A7" s="218" t="s">
        <v>0</v>
      </c>
      <c r="B7" s="266" t="s">
        <v>1</v>
      </c>
      <c r="C7" s="267" t="s">
        <v>38</v>
      </c>
      <c r="D7" s="268"/>
      <c r="E7" s="268"/>
      <c r="F7" s="269" t="s">
        <v>28</v>
      </c>
      <c r="G7" s="268"/>
      <c r="H7" s="268"/>
      <c r="I7" s="269" t="s">
        <v>65</v>
      </c>
      <c r="J7" s="268"/>
      <c r="K7" s="268"/>
      <c r="L7" s="270" t="s">
        <v>36</v>
      </c>
      <c r="M7" s="270"/>
      <c r="N7" s="271"/>
    </row>
    <row r="8" spans="1:14" ht="15">
      <c r="A8" s="272"/>
      <c r="B8" s="273"/>
      <c r="C8" s="274" t="s">
        <v>66</v>
      </c>
      <c r="D8" s="275" t="s">
        <v>23</v>
      </c>
      <c r="E8" s="276"/>
      <c r="F8" s="277" t="s">
        <v>67</v>
      </c>
      <c r="G8" s="275" t="s">
        <v>23</v>
      </c>
      <c r="H8" s="276"/>
      <c r="I8" s="278" t="s">
        <v>68</v>
      </c>
      <c r="J8" s="275" t="s">
        <v>23</v>
      </c>
      <c r="K8" s="276"/>
      <c r="L8" s="277" t="s">
        <v>69</v>
      </c>
      <c r="M8" s="275" t="s">
        <v>23</v>
      </c>
      <c r="N8" s="279"/>
    </row>
    <row r="9" spans="1:14" ht="48" customHeight="1" thickBot="1">
      <c r="A9" s="280"/>
      <c r="B9" s="281"/>
      <c r="C9" s="282"/>
      <c r="D9" s="283" t="s">
        <v>2</v>
      </c>
      <c r="E9" s="284" t="s">
        <v>3</v>
      </c>
      <c r="F9" s="285"/>
      <c r="G9" s="283" t="s">
        <v>2</v>
      </c>
      <c r="H9" s="284" t="s">
        <v>3</v>
      </c>
      <c r="I9" s="286"/>
      <c r="J9" s="283" t="s">
        <v>2</v>
      </c>
      <c r="K9" s="284" t="s">
        <v>3</v>
      </c>
      <c r="L9" s="287"/>
      <c r="M9" s="283" t="s">
        <v>2</v>
      </c>
      <c r="N9" s="288" t="s">
        <v>3</v>
      </c>
    </row>
    <row r="10" spans="1:14" ht="15.75" thickBot="1">
      <c r="A10" s="289">
        <v>1</v>
      </c>
      <c r="B10" s="290">
        <v>2</v>
      </c>
      <c r="C10" s="291">
        <v>3</v>
      </c>
      <c r="D10" s="292">
        <v>4</v>
      </c>
      <c r="E10" s="292">
        <v>5</v>
      </c>
      <c r="F10" s="293">
        <v>6</v>
      </c>
      <c r="G10" s="294">
        <v>7</v>
      </c>
      <c r="H10" s="294">
        <v>8</v>
      </c>
      <c r="I10" s="292">
        <v>9</v>
      </c>
      <c r="J10" s="294">
        <v>10</v>
      </c>
      <c r="K10" s="294">
        <v>11</v>
      </c>
      <c r="L10" s="292">
        <v>12</v>
      </c>
      <c r="M10" s="294">
        <v>13</v>
      </c>
      <c r="N10" s="295">
        <v>14</v>
      </c>
    </row>
    <row r="11" spans="1:14" ht="18">
      <c r="A11" s="18">
        <v>1</v>
      </c>
      <c r="B11" s="296" t="s">
        <v>4</v>
      </c>
      <c r="C11" s="297">
        <f aca="true" t="shared" si="0" ref="C11:C18">D11+E11</f>
        <v>51.25</v>
      </c>
      <c r="D11" s="297">
        <v>22</v>
      </c>
      <c r="E11" s="297">
        <v>29.25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f aca="true" t="shared" si="1" ref="L11:L17">M11+N11</f>
        <v>356.2</v>
      </c>
      <c r="M11" s="297">
        <v>153</v>
      </c>
      <c r="N11" s="297">
        <v>203.2</v>
      </c>
    </row>
    <row r="12" spans="1:14" ht="18">
      <c r="A12" s="19">
        <v>2</v>
      </c>
      <c r="B12" s="298" t="s">
        <v>5</v>
      </c>
      <c r="C12" s="297">
        <f t="shared" si="0"/>
        <v>51.25</v>
      </c>
      <c r="D12" s="299">
        <v>22</v>
      </c>
      <c r="E12" s="299">
        <v>29.25</v>
      </c>
      <c r="F12" s="299">
        <f>G12+H12</f>
        <v>29</v>
      </c>
      <c r="G12" s="299">
        <v>12</v>
      </c>
      <c r="H12" s="299">
        <v>17</v>
      </c>
      <c r="I12" s="299">
        <f>J12+K12</f>
        <v>37.3</v>
      </c>
      <c r="J12" s="299">
        <v>22.8</v>
      </c>
      <c r="K12" s="299">
        <v>14.5</v>
      </c>
      <c r="L12" s="299">
        <f t="shared" si="1"/>
        <v>400.9</v>
      </c>
      <c r="M12" s="299">
        <v>188.9</v>
      </c>
      <c r="N12" s="299">
        <v>212</v>
      </c>
    </row>
    <row r="13" spans="1:14" ht="18.75" thickBot="1">
      <c r="A13" s="20">
        <v>3</v>
      </c>
      <c r="B13" s="300" t="s">
        <v>6</v>
      </c>
      <c r="C13" s="297">
        <f t="shared" si="0"/>
        <v>51.25</v>
      </c>
      <c r="D13" s="301">
        <v>22</v>
      </c>
      <c r="E13" s="301">
        <v>29.25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299">
        <f t="shared" si="1"/>
        <v>390.4</v>
      </c>
      <c r="M13" s="301">
        <v>186</v>
      </c>
      <c r="N13" s="301">
        <v>204.4</v>
      </c>
    </row>
    <row r="14" spans="1:14" ht="18.75" thickBot="1">
      <c r="A14" s="302">
        <v>4</v>
      </c>
      <c r="B14" s="303" t="s">
        <v>7</v>
      </c>
      <c r="C14" s="304">
        <f t="shared" si="0"/>
        <v>51.25</v>
      </c>
      <c r="D14" s="304">
        <f>D12</f>
        <v>22</v>
      </c>
      <c r="E14" s="304">
        <f>E12</f>
        <v>29.25</v>
      </c>
      <c r="F14" s="304">
        <f>G14+H14</f>
        <v>29</v>
      </c>
      <c r="G14" s="304">
        <f>G13+G12+G11</f>
        <v>12</v>
      </c>
      <c r="H14" s="304">
        <f>H13+H12+H11</f>
        <v>17</v>
      </c>
      <c r="I14" s="304">
        <f>J14+K14</f>
        <v>37.3</v>
      </c>
      <c r="J14" s="304">
        <f>J13+J12+J11</f>
        <v>22.8</v>
      </c>
      <c r="K14" s="304">
        <f>K13+K12+K11</f>
        <v>14.5</v>
      </c>
      <c r="L14" s="304">
        <f t="shared" si="1"/>
        <v>1147.5</v>
      </c>
      <c r="M14" s="304">
        <f>M13+M12+M11</f>
        <v>527.9</v>
      </c>
      <c r="N14" s="304">
        <f>N13+N12+N11</f>
        <v>619.5999999999999</v>
      </c>
    </row>
    <row r="15" spans="1:14" ht="18">
      <c r="A15" s="18">
        <v>5</v>
      </c>
      <c r="B15" s="296" t="s">
        <v>8</v>
      </c>
      <c r="C15" s="297">
        <f t="shared" si="0"/>
        <v>51.25</v>
      </c>
      <c r="D15" s="297">
        <v>22</v>
      </c>
      <c r="E15" s="297">
        <v>29.25</v>
      </c>
      <c r="F15" s="297">
        <f>G15+H15</f>
        <v>22</v>
      </c>
      <c r="G15" s="297">
        <v>7</v>
      </c>
      <c r="H15" s="297">
        <v>15</v>
      </c>
      <c r="I15" s="297">
        <f>J15+K15</f>
        <v>53.6</v>
      </c>
      <c r="J15" s="297">
        <v>31.6</v>
      </c>
      <c r="K15" s="297">
        <v>22</v>
      </c>
      <c r="L15" s="297">
        <f t="shared" si="1"/>
        <v>327.8</v>
      </c>
      <c r="M15" s="297">
        <v>127.5</v>
      </c>
      <c r="N15" s="297">
        <v>200.3</v>
      </c>
    </row>
    <row r="16" spans="1:14" ht="18">
      <c r="A16" s="19">
        <v>6</v>
      </c>
      <c r="B16" s="298" t="s">
        <v>9</v>
      </c>
      <c r="C16" s="297">
        <f t="shared" si="0"/>
        <v>51.25</v>
      </c>
      <c r="D16" s="305">
        <v>22</v>
      </c>
      <c r="E16" s="305">
        <v>29.25</v>
      </c>
      <c r="F16" s="297">
        <f>G16+H16</f>
        <v>35</v>
      </c>
      <c r="G16" s="305">
        <v>15</v>
      </c>
      <c r="H16" s="305">
        <v>20</v>
      </c>
      <c r="I16" s="297">
        <f>J16+K16</f>
        <v>83.69999999999999</v>
      </c>
      <c r="J16" s="305">
        <v>49.4</v>
      </c>
      <c r="K16" s="305">
        <v>34.3</v>
      </c>
      <c r="L16" s="297">
        <f t="shared" si="1"/>
        <v>826</v>
      </c>
      <c r="M16" s="305">
        <v>394.2</v>
      </c>
      <c r="N16" s="305">
        <v>431.8</v>
      </c>
    </row>
    <row r="17" spans="1:14" ht="18.75" thickBot="1">
      <c r="A17" s="20">
        <v>7</v>
      </c>
      <c r="B17" s="300" t="s">
        <v>10</v>
      </c>
      <c r="C17" s="297">
        <v>51.25</v>
      </c>
      <c r="D17" s="305">
        <v>22</v>
      </c>
      <c r="E17" s="305">
        <v>29.25</v>
      </c>
      <c r="F17" s="297">
        <f>G17+H17</f>
        <v>38</v>
      </c>
      <c r="G17" s="306">
        <v>18</v>
      </c>
      <c r="H17" s="306">
        <v>20</v>
      </c>
      <c r="I17" s="297">
        <f>J17+K17</f>
        <v>223.7</v>
      </c>
      <c r="J17" s="306">
        <v>132</v>
      </c>
      <c r="K17" s="306">
        <v>91.7</v>
      </c>
      <c r="L17" s="297">
        <f t="shared" si="1"/>
        <v>903</v>
      </c>
      <c r="M17" s="306">
        <v>473</v>
      </c>
      <c r="N17" s="306">
        <v>430</v>
      </c>
    </row>
    <row r="18" spans="1:14" ht="18.75" thickBot="1">
      <c r="A18" s="302">
        <v>8</v>
      </c>
      <c r="B18" s="303" t="s">
        <v>11</v>
      </c>
      <c r="C18" s="307">
        <f t="shared" si="0"/>
        <v>51.25</v>
      </c>
      <c r="D18" s="307">
        <v>22</v>
      </c>
      <c r="E18" s="307">
        <v>29.25</v>
      </c>
      <c r="F18" s="307">
        <f>(F17+F16+F15+F12)/4</f>
        <v>31</v>
      </c>
      <c r="G18" s="307">
        <f>(G16+G15+G12+G17)/4</f>
        <v>13</v>
      </c>
      <c r="H18" s="307">
        <f>(H16+H15+H12+H17)/4</f>
        <v>18</v>
      </c>
      <c r="I18" s="307">
        <f aca="true" t="shared" si="2" ref="I18:N18">I15+I14+I16+I17</f>
        <v>398.29999999999995</v>
      </c>
      <c r="J18" s="307">
        <f t="shared" si="2"/>
        <v>235.8</v>
      </c>
      <c r="K18" s="307">
        <f t="shared" si="2"/>
        <v>162.5</v>
      </c>
      <c r="L18" s="307">
        <f t="shared" si="2"/>
        <v>3204.3</v>
      </c>
      <c r="M18" s="307">
        <f t="shared" si="2"/>
        <v>1522.6</v>
      </c>
      <c r="N18" s="307">
        <f t="shared" si="2"/>
        <v>1681.6999999999998</v>
      </c>
    </row>
    <row r="19" spans="1:14" ht="18">
      <c r="A19" s="18">
        <v>9</v>
      </c>
      <c r="B19" s="296" t="s">
        <v>12</v>
      </c>
      <c r="C19" s="297">
        <v>51.25</v>
      </c>
      <c r="D19" s="297">
        <v>22</v>
      </c>
      <c r="E19" s="297">
        <v>29.25</v>
      </c>
      <c r="F19" s="297">
        <f>G19+H19</f>
        <v>19</v>
      </c>
      <c r="G19" s="297">
        <v>10</v>
      </c>
      <c r="H19" s="297">
        <v>9</v>
      </c>
      <c r="I19" s="297">
        <f>J19+K19</f>
        <v>62.8</v>
      </c>
      <c r="J19" s="297">
        <v>37.05</v>
      </c>
      <c r="K19" s="297">
        <v>25.75</v>
      </c>
      <c r="L19" s="297">
        <f>M19+N19</f>
        <v>348.7</v>
      </c>
      <c r="M19" s="297">
        <v>176.1</v>
      </c>
      <c r="N19" s="297">
        <v>172.6</v>
      </c>
    </row>
    <row r="20" spans="1:14" ht="18">
      <c r="A20" s="19">
        <v>10</v>
      </c>
      <c r="B20" s="298" t="s">
        <v>13</v>
      </c>
      <c r="C20" s="305">
        <v>51.25</v>
      </c>
      <c r="D20" s="305">
        <v>22</v>
      </c>
      <c r="E20" s="305">
        <v>29.25</v>
      </c>
      <c r="F20" s="297">
        <f>G20+H20</f>
        <v>21</v>
      </c>
      <c r="G20" s="305">
        <v>9</v>
      </c>
      <c r="H20" s="305">
        <v>12</v>
      </c>
      <c r="I20" s="297">
        <f>J20+K20</f>
        <v>84</v>
      </c>
      <c r="J20" s="305">
        <v>49.56</v>
      </c>
      <c r="K20" s="305">
        <v>34.44</v>
      </c>
      <c r="L20" s="297">
        <f>M20+N20</f>
        <v>405.9</v>
      </c>
      <c r="M20" s="305">
        <v>194.5</v>
      </c>
      <c r="N20" s="305">
        <v>211.4</v>
      </c>
    </row>
    <row r="21" spans="1:14" ht="18.75" thickBot="1">
      <c r="A21" s="20">
        <v>11</v>
      </c>
      <c r="B21" s="300" t="s">
        <v>14</v>
      </c>
      <c r="C21" s="306">
        <v>51.25</v>
      </c>
      <c r="D21" s="306">
        <v>22</v>
      </c>
      <c r="E21" s="306">
        <v>29.25</v>
      </c>
      <c r="F21" s="297">
        <f>G21+H21</f>
        <v>5</v>
      </c>
      <c r="G21" s="306">
        <v>3</v>
      </c>
      <c r="H21" s="306">
        <v>2</v>
      </c>
      <c r="I21" s="297">
        <f>J21+K21</f>
        <v>15.7</v>
      </c>
      <c r="J21" s="306">
        <v>9.26</v>
      </c>
      <c r="K21" s="306">
        <v>6.44</v>
      </c>
      <c r="L21" s="297">
        <f>M21+N21</f>
        <v>99</v>
      </c>
      <c r="M21" s="306">
        <v>61.9</v>
      </c>
      <c r="N21" s="306">
        <v>37.1</v>
      </c>
    </row>
    <row r="22" spans="1:14" ht="18.75" thickBot="1">
      <c r="A22" s="302">
        <v>12</v>
      </c>
      <c r="B22" s="303" t="s">
        <v>15</v>
      </c>
      <c r="C22" s="307">
        <v>51.25</v>
      </c>
      <c r="D22" s="307">
        <v>22</v>
      </c>
      <c r="E22" s="307">
        <v>29.25</v>
      </c>
      <c r="F22" s="307">
        <f>(F19+F17+F16+F15+F12+F20+F21)/7</f>
        <v>24.142857142857142</v>
      </c>
      <c r="G22" s="307">
        <f>(G19+G17+G16+G15+G12+G20+G21)/7</f>
        <v>10.571428571428571</v>
      </c>
      <c r="H22" s="307">
        <f>(H19+H17+H16+H15+H12+H20+H21)/7</f>
        <v>13.571428571428571</v>
      </c>
      <c r="I22" s="307">
        <f aca="true" t="shared" si="3" ref="I22:N22">I18+I19+I20+I21</f>
        <v>560.8</v>
      </c>
      <c r="J22" s="307">
        <f t="shared" si="3"/>
        <v>331.67</v>
      </c>
      <c r="K22" s="307">
        <f t="shared" si="3"/>
        <v>229.13</v>
      </c>
      <c r="L22" s="307">
        <f t="shared" si="3"/>
        <v>4057.9</v>
      </c>
      <c r="M22" s="307">
        <f t="shared" si="3"/>
        <v>1955.1</v>
      </c>
      <c r="N22" s="307">
        <f t="shared" si="3"/>
        <v>2102.7999999999997</v>
      </c>
    </row>
    <row r="23" spans="1:14" ht="18">
      <c r="A23" s="18">
        <v>13</v>
      </c>
      <c r="B23" s="296" t="s">
        <v>16</v>
      </c>
      <c r="C23" s="297">
        <v>51.25</v>
      </c>
      <c r="D23" s="297">
        <v>22</v>
      </c>
      <c r="E23" s="297">
        <v>29.25</v>
      </c>
      <c r="F23" s="297">
        <f>G23+H23</f>
        <v>22</v>
      </c>
      <c r="G23" s="297">
        <v>7</v>
      </c>
      <c r="H23" s="297">
        <v>15</v>
      </c>
      <c r="I23" s="297">
        <f>J23+K23</f>
        <v>45.5</v>
      </c>
      <c r="J23" s="297">
        <v>26.8</v>
      </c>
      <c r="K23" s="297">
        <v>18.7</v>
      </c>
      <c r="L23" s="297">
        <f>M23+N23</f>
        <v>422.70000000000005</v>
      </c>
      <c r="M23" s="297">
        <v>144.4</v>
      </c>
      <c r="N23" s="297">
        <v>278.3</v>
      </c>
    </row>
    <row r="24" spans="1:14" ht="18">
      <c r="A24" s="19">
        <v>14</v>
      </c>
      <c r="B24" s="298" t="s">
        <v>17</v>
      </c>
      <c r="C24" s="305">
        <v>51.25</v>
      </c>
      <c r="D24" s="308">
        <v>22</v>
      </c>
      <c r="E24" s="308">
        <v>29.25</v>
      </c>
      <c r="F24" s="297">
        <f>G24+H24</f>
        <v>33</v>
      </c>
      <c r="G24" s="308">
        <v>15</v>
      </c>
      <c r="H24" s="308">
        <v>18</v>
      </c>
      <c r="I24" s="297">
        <f>J24+K24</f>
        <v>181.2</v>
      </c>
      <c r="J24" s="308">
        <v>106.9</v>
      </c>
      <c r="K24" s="308">
        <v>74.3</v>
      </c>
      <c r="L24" s="297">
        <f>M24+N24</f>
        <v>742.2</v>
      </c>
      <c r="M24" s="308">
        <v>364.4</v>
      </c>
      <c r="N24" s="309">
        <v>377.8</v>
      </c>
    </row>
    <row r="25" spans="1:14" ht="18.75" thickBot="1">
      <c r="A25" s="20">
        <v>15</v>
      </c>
      <c r="B25" s="300" t="s">
        <v>18</v>
      </c>
      <c r="C25" s="305">
        <v>51.25</v>
      </c>
      <c r="D25" s="308">
        <v>22</v>
      </c>
      <c r="E25" s="308">
        <v>29.25</v>
      </c>
      <c r="F25" s="310">
        <v>0</v>
      </c>
      <c r="G25" s="310">
        <v>0</v>
      </c>
      <c r="H25" s="310">
        <v>0</v>
      </c>
      <c r="I25" s="297">
        <f>J25+K25</f>
        <v>0</v>
      </c>
      <c r="J25" s="310">
        <v>0</v>
      </c>
      <c r="K25" s="310">
        <v>0</v>
      </c>
      <c r="L25" s="297">
        <f>M25+N25</f>
        <v>561</v>
      </c>
      <c r="M25" s="310">
        <v>257.5</v>
      </c>
      <c r="N25" s="311">
        <v>303.5</v>
      </c>
    </row>
    <row r="26" spans="1:14" ht="18.75" thickBot="1">
      <c r="A26" s="312">
        <v>16</v>
      </c>
      <c r="B26" s="303" t="s">
        <v>19</v>
      </c>
      <c r="C26" s="307">
        <f>C12</f>
        <v>51.25</v>
      </c>
      <c r="D26" s="307">
        <f>D12</f>
        <v>22</v>
      </c>
      <c r="E26" s="307">
        <f>E12</f>
        <v>29.25</v>
      </c>
      <c r="F26" s="307">
        <f>(F12+F15+F16+F17+F19+F20+F21+F23+F24)/9</f>
        <v>24.88888888888889</v>
      </c>
      <c r="G26" s="307">
        <f>(G12+G15+G16+G17+G19+G20+G21+G23+G24)/9</f>
        <v>10.666666666666666</v>
      </c>
      <c r="H26" s="307">
        <f>(H12+H15+H16+H17+H19+H20+H21+H23+H24)/9</f>
        <v>14.222222222222221</v>
      </c>
      <c r="I26" s="307">
        <f>I12+I15+I16+I17+I19+I20+I21+I23+I24</f>
        <v>787.5</v>
      </c>
      <c r="J26" s="307">
        <f>J12+J15+J16+J17+J19+J20+J21+J23+J24</f>
        <v>465.37</v>
      </c>
      <c r="K26" s="307">
        <f>K12+K15+K16+K17+K19+K20+K21+K23+K24</f>
        <v>322.13</v>
      </c>
      <c r="L26" s="307">
        <f>L14+L15+L16+L17+L19+L20+L21+L23+L24+L25</f>
        <v>5783.8</v>
      </c>
      <c r="M26" s="307">
        <f>M14+M15+M16+M17+M19+M20+M21+M23+M24+M25</f>
        <v>2721.4</v>
      </c>
      <c r="N26" s="307">
        <f>N14+N15+N16+N17+N19+N20+N21+N23+N24+N25</f>
        <v>3062.4</v>
      </c>
    </row>
    <row r="27" ht="14.25">
      <c r="A27" s="8"/>
    </row>
    <row r="28" spans="1:12" ht="15.75">
      <c r="A28" s="12"/>
      <c r="B28" s="313" t="s">
        <v>25</v>
      </c>
      <c r="C28" s="313"/>
      <c r="D28" s="313"/>
      <c r="E28" s="313"/>
      <c r="F28" s="313"/>
      <c r="G28" s="11"/>
      <c r="H28" s="314"/>
      <c r="I28" s="314"/>
      <c r="J28" s="253" t="s">
        <v>70</v>
      </c>
      <c r="K28" s="253"/>
      <c r="L28" s="13"/>
    </row>
    <row r="29" spans="1:12" ht="15.75">
      <c r="A29" s="12"/>
      <c r="B29" s="11"/>
      <c r="C29" s="11"/>
      <c r="D29" s="11"/>
      <c r="E29" s="11"/>
      <c r="F29" s="11"/>
      <c r="G29" s="11"/>
      <c r="H29" s="315"/>
      <c r="I29" s="315"/>
      <c r="J29" s="316" t="s">
        <v>20</v>
      </c>
      <c r="K29" s="316"/>
      <c r="L29" s="13"/>
    </row>
    <row r="30" spans="1:12" ht="19.5" customHeight="1">
      <c r="A30" s="12"/>
      <c r="B30" s="11"/>
      <c r="C30" s="11"/>
      <c r="D30" s="317"/>
      <c r="E30" s="317"/>
      <c r="F30" s="11"/>
      <c r="G30" s="11"/>
      <c r="H30" s="314"/>
      <c r="I30" s="14"/>
      <c r="J30" s="11"/>
      <c r="K30" s="11"/>
      <c r="L30" s="13"/>
    </row>
    <row r="31" spans="1:12" ht="15.75">
      <c r="A31" s="12"/>
      <c r="B31" s="313" t="s">
        <v>24</v>
      </c>
      <c r="C31" s="313"/>
      <c r="D31" s="317"/>
      <c r="E31" s="317"/>
      <c r="F31" s="313"/>
      <c r="G31" s="11"/>
      <c r="H31" s="315"/>
      <c r="I31" s="315"/>
      <c r="J31" s="253" t="s">
        <v>71</v>
      </c>
      <c r="K31" s="253"/>
      <c r="L31" s="13"/>
    </row>
    <row r="32" spans="1:12" ht="17.25" customHeight="1">
      <c r="A32" s="12"/>
      <c r="B32" s="11"/>
      <c r="C32" s="11"/>
      <c r="D32" s="11"/>
      <c r="E32" s="11"/>
      <c r="F32" s="11"/>
      <c r="G32" s="11"/>
      <c r="H32" s="318"/>
      <c r="I32" s="318"/>
      <c r="J32" s="250" t="s">
        <v>20</v>
      </c>
      <c r="K32" s="250"/>
      <c r="L32" s="13"/>
    </row>
    <row r="33" spans="1:12" ht="20.25" customHeight="1">
      <c r="A33" s="319" t="s">
        <v>72</v>
      </c>
      <c r="B33" s="319"/>
      <c r="C33" s="319"/>
      <c r="D33" s="319"/>
      <c r="E33" s="16"/>
      <c r="F33" s="16"/>
      <c r="G33" s="16"/>
      <c r="H33" s="16"/>
      <c r="I33" s="14"/>
      <c r="J33" s="320"/>
      <c r="K33" s="320"/>
      <c r="L33" s="13"/>
    </row>
    <row r="34" spans="1:14" ht="17.2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</row>
    <row r="35" spans="1:14" ht="14.25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</row>
  </sheetData>
  <mergeCells count="32">
    <mergeCell ref="H32:I32"/>
    <mergeCell ref="J32:K32"/>
    <mergeCell ref="A33:D33"/>
    <mergeCell ref="J33:K33"/>
    <mergeCell ref="J28:K28"/>
    <mergeCell ref="H29:I29"/>
    <mergeCell ref="J29:K29"/>
    <mergeCell ref="H31:I31"/>
    <mergeCell ref="J31:K31"/>
    <mergeCell ref="I7:K7"/>
    <mergeCell ref="L7:N7"/>
    <mergeCell ref="C8:C9"/>
    <mergeCell ref="D8:E8"/>
    <mergeCell ref="F8:F9"/>
    <mergeCell ref="G8:H8"/>
    <mergeCell ref="I8:I9"/>
    <mergeCell ref="J8:K8"/>
    <mergeCell ref="L8:L9"/>
    <mergeCell ref="M8:N8"/>
    <mergeCell ref="A7:A9"/>
    <mergeCell ref="B7:B9"/>
    <mergeCell ref="C7:E7"/>
    <mergeCell ref="F7:H7"/>
    <mergeCell ref="K3:N3"/>
    <mergeCell ref="A4:L4"/>
    <mergeCell ref="A5:K5"/>
    <mergeCell ref="B6:E6"/>
    <mergeCell ref="F6:I6"/>
    <mergeCell ref="I1:K1"/>
    <mergeCell ref="L1:N1"/>
    <mergeCell ref="H2:I2"/>
    <mergeCell ref="K2:N2"/>
  </mergeCells>
  <printOptions/>
  <pageMargins left="0.16" right="0.16" top="0.11" bottom="0.19" header="0.12" footer="0.2"/>
  <pageSetup fitToHeight="1" fitToWidth="1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60" zoomScaleNormal="60" zoomScalePageLayoutView="0" workbookViewId="0" topLeftCell="D7">
      <selection activeCell="M31" sqref="M31"/>
    </sheetView>
  </sheetViews>
  <sheetFormatPr defaultColWidth="9.140625" defaultRowHeight="15"/>
  <cols>
    <col min="1" max="1" width="5.7109375" style="0" customWidth="1"/>
    <col min="2" max="2" width="19.00390625" style="0" customWidth="1"/>
    <col min="3" max="3" width="11.7109375" style="0" customWidth="1"/>
    <col min="4" max="4" width="12.00390625" style="0" customWidth="1"/>
    <col min="5" max="5" width="13.140625" style="0" customWidth="1"/>
    <col min="6" max="6" width="12.28125" style="41" customWidth="1"/>
    <col min="7" max="7" width="13.140625" style="0" customWidth="1"/>
    <col min="8" max="8" width="15.28125" style="0" customWidth="1"/>
    <col min="9" max="9" width="15.140625" style="0" customWidth="1"/>
    <col min="10" max="10" width="12.8515625" style="0" customWidth="1"/>
    <col min="11" max="11" width="22.57421875" style="0" customWidth="1"/>
    <col min="12" max="12" width="16.421875" style="41" customWidth="1"/>
    <col min="13" max="13" width="17.00390625" style="0" customWidth="1"/>
    <col min="14" max="14" width="15.140625" style="0" customWidth="1"/>
    <col min="15" max="15" width="18.28125" style="0" customWidth="1"/>
  </cols>
  <sheetData>
    <row r="1" spans="1:15" ht="15.75">
      <c r="A1" s="1"/>
      <c r="B1" s="1"/>
      <c r="C1" s="2"/>
      <c r="D1" s="2"/>
      <c r="E1" s="2"/>
      <c r="F1" s="40"/>
      <c r="G1" s="1"/>
      <c r="H1" s="1"/>
      <c r="I1" s="243"/>
      <c r="J1" s="244"/>
      <c r="K1" s="244"/>
      <c r="L1" s="139"/>
      <c r="M1" s="243" t="s">
        <v>27</v>
      </c>
      <c r="N1" s="244"/>
      <c r="O1" s="244"/>
    </row>
    <row r="2" spans="1:16" ht="38.25" customHeight="1">
      <c r="A2" s="1"/>
      <c r="B2" s="1"/>
      <c r="C2" s="2"/>
      <c r="D2" s="2"/>
      <c r="E2" s="2"/>
      <c r="F2" s="40"/>
      <c r="G2" s="1"/>
      <c r="H2" s="245"/>
      <c r="I2" s="245"/>
      <c r="J2" s="244"/>
      <c r="K2" s="244"/>
      <c r="L2" s="244" t="s">
        <v>33</v>
      </c>
      <c r="M2" s="244"/>
      <c r="N2" s="244"/>
      <c r="O2" s="244"/>
      <c r="P2" s="17"/>
    </row>
    <row r="3" spans="1:15" ht="29.25" customHeight="1">
      <c r="A3" s="1"/>
      <c r="B3" s="1"/>
      <c r="C3" s="2"/>
      <c r="D3" s="2"/>
      <c r="E3" s="2"/>
      <c r="F3" s="40"/>
      <c r="G3" s="10"/>
      <c r="H3" s="10"/>
      <c r="I3" s="10"/>
      <c r="J3" s="10"/>
      <c r="K3" s="242" t="s">
        <v>42</v>
      </c>
      <c r="L3" s="242"/>
      <c r="M3" s="242"/>
      <c r="N3" s="242"/>
      <c r="O3" s="242"/>
    </row>
    <row r="4" spans="1:13" s="29" customFormat="1" ht="108" customHeight="1">
      <c r="A4" s="249" t="s">
        <v>39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" s="29" customFormat="1" ht="18.75" customHeight="1">
      <c r="A5" s="240" t="s">
        <v>59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2" ht="32.25" customHeight="1" thickBot="1">
      <c r="A6" s="3"/>
      <c r="B6" s="248" t="s">
        <v>51</v>
      </c>
      <c r="C6" s="248"/>
      <c r="D6" s="248"/>
      <c r="E6" s="248"/>
      <c r="F6" s="254" t="s">
        <v>50</v>
      </c>
      <c r="G6" s="255"/>
      <c r="H6" s="255"/>
      <c r="I6" s="255"/>
      <c r="J6" s="4"/>
      <c r="K6" s="4"/>
      <c r="L6" s="140"/>
    </row>
    <row r="7" spans="1:16" s="29" customFormat="1" ht="124.5" customHeight="1">
      <c r="A7" s="218" t="s">
        <v>0</v>
      </c>
      <c r="B7" s="221" t="s">
        <v>1</v>
      </c>
      <c r="C7" s="230" t="s">
        <v>38</v>
      </c>
      <c r="D7" s="229"/>
      <c r="E7" s="229"/>
      <c r="F7" s="228" t="s">
        <v>28</v>
      </c>
      <c r="G7" s="229"/>
      <c r="H7" s="229"/>
      <c r="I7" s="228" t="s">
        <v>31</v>
      </c>
      <c r="J7" s="229"/>
      <c r="K7" s="229"/>
      <c r="L7" s="262" t="s">
        <v>37</v>
      </c>
      <c r="M7" s="256" t="s">
        <v>36</v>
      </c>
      <c r="N7" s="256"/>
      <c r="O7" s="257"/>
      <c r="P7" s="49"/>
    </row>
    <row r="8" spans="1:15" s="29" customFormat="1" ht="18">
      <c r="A8" s="219"/>
      <c r="B8" s="222"/>
      <c r="C8" s="226" t="s">
        <v>54</v>
      </c>
      <c r="D8" s="224" t="s">
        <v>23</v>
      </c>
      <c r="E8" s="225"/>
      <c r="F8" s="258" t="s">
        <v>55</v>
      </c>
      <c r="G8" s="224" t="s">
        <v>23</v>
      </c>
      <c r="H8" s="225"/>
      <c r="I8" s="226" t="s">
        <v>56</v>
      </c>
      <c r="J8" s="224" t="s">
        <v>23</v>
      </c>
      <c r="K8" s="225"/>
      <c r="L8" s="263"/>
      <c r="M8" s="226" t="s">
        <v>57</v>
      </c>
      <c r="N8" s="260" t="s">
        <v>23</v>
      </c>
      <c r="O8" s="261"/>
    </row>
    <row r="9" spans="1:15" s="29" customFormat="1" ht="75.75" customHeight="1" thickBot="1">
      <c r="A9" s="220"/>
      <c r="B9" s="223"/>
      <c r="C9" s="227"/>
      <c r="D9" s="50" t="s">
        <v>2</v>
      </c>
      <c r="E9" s="31" t="s">
        <v>3</v>
      </c>
      <c r="F9" s="259"/>
      <c r="G9" s="50" t="s">
        <v>2</v>
      </c>
      <c r="H9" s="31" t="s">
        <v>3</v>
      </c>
      <c r="I9" s="227"/>
      <c r="J9" s="50" t="s">
        <v>2</v>
      </c>
      <c r="K9" s="51" t="s">
        <v>3</v>
      </c>
      <c r="L9" s="264"/>
      <c r="M9" s="227"/>
      <c r="N9" s="52" t="s">
        <v>2</v>
      </c>
      <c r="O9" s="53" t="s">
        <v>3</v>
      </c>
    </row>
    <row r="10" spans="1:15" s="89" customFormat="1" ht="18.75" thickBot="1">
      <c r="A10" s="203">
        <v>1</v>
      </c>
      <c r="B10" s="54">
        <v>2</v>
      </c>
      <c r="C10" s="204">
        <v>3</v>
      </c>
      <c r="D10" s="204">
        <v>4</v>
      </c>
      <c r="E10" s="204">
        <v>5</v>
      </c>
      <c r="F10" s="54">
        <v>6</v>
      </c>
      <c r="G10" s="141">
        <v>7</v>
      </c>
      <c r="H10" s="141">
        <v>8</v>
      </c>
      <c r="I10" s="204">
        <v>9</v>
      </c>
      <c r="J10" s="141">
        <v>10</v>
      </c>
      <c r="K10" s="205">
        <v>11</v>
      </c>
      <c r="L10" s="141">
        <v>12</v>
      </c>
      <c r="M10" s="204">
        <v>13</v>
      </c>
      <c r="N10" s="141">
        <v>14</v>
      </c>
      <c r="O10" s="206">
        <v>15</v>
      </c>
    </row>
    <row r="11" spans="1:15" s="29" customFormat="1" ht="18">
      <c r="A11" s="18">
        <v>1</v>
      </c>
      <c r="B11" s="5" t="s">
        <v>4</v>
      </c>
      <c r="C11" s="55">
        <f>D11+E11</f>
        <v>0</v>
      </c>
      <c r="D11" s="55">
        <v>0</v>
      </c>
      <c r="E11" s="55">
        <v>0</v>
      </c>
      <c r="F11" s="56">
        <f>G11+H11</f>
        <v>0</v>
      </c>
      <c r="G11" s="57">
        <v>0</v>
      </c>
      <c r="H11" s="57">
        <v>0</v>
      </c>
      <c r="I11" s="55">
        <f>J11+K11</f>
        <v>0</v>
      </c>
      <c r="J11" s="55">
        <v>0</v>
      </c>
      <c r="K11" s="58">
        <v>0</v>
      </c>
      <c r="L11" s="86">
        <v>0</v>
      </c>
      <c r="M11" s="150">
        <f>N11+O11</f>
        <v>1504.6</v>
      </c>
      <c r="N11" s="150">
        <v>733.1</v>
      </c>
      <c r="O11" s="157">
        <v>771.5</v>
      </c>
    </row>
    <row r="12" spans="1:15" s="29" customFormat="1" ht="18">
      <c r="A12" s="19">
        <v>2</v>
      </c>
      <c r="B12" s="6" t="s">
        <v>5</v>
      </c>
      <c r="C12" s="55">
        <f>D12+E12</f>
        <v>153</v>
      </c>
      <c r="D12" s="59">
        <v>50.5</v>
      </c>
      <c r="E12" s="60">
        <v>102.5</v>
      </c>
      <c r="F12" s="56">
        <f>G12+H12</f>
        <v>167</v>
      </c>
      <c r="G12" s="61">
        <v>74</v>
      </c>
      <c r="H12" s="61">
        <v>93</v>
      </c>
      <c r="I12" s="55">
        <f>J12+K12</f>
        <v>309.2</v>
      </c>
      <c r="J12" s="149">
        <v>199.1</v>
      </c>
      <c r="K12" s="62">
        <v>110.1</v>
      </c>
      <c r="L12" s="87">
        <v>93.4</v>
      </c>
      <c r="M12" s="150">
        <f>N12+O12</f>
        <v>1523.1999999999998</v>
      </c>
      <c r="N12" s="158">
        <v>739.9</v>
      </c>
      <c r="O12" s="159">
        <v>783.3</v>
      </c>
    </row>
    <row r="13" spans="1:15" s="29" customFormat="1" ht="18.75" thickBot="1">
      <c r="A13" s="20">
        <v>3</v>
      </c>
      <c r="B13" s="7" t="s">
        <v>6</v>
      </c>
      <c r="C13" s="63">
        <f>D13+E13</f>
        <v>153</v>
      </c>
      <c r="D13" s="59">
        <v>50.5</v>
      </c>
      <c r="E13" s="60">
        <v>102.5</v>
      </c>
      <c r="F13" s="56">
        <f>G13+H13</f>
        <v>164</v>
      </c>
      <c r="G13" s="65">
        <v>72</v>
      </c>
      <c r="H13" s="65">
        <v>92</v>
      </c>
      <c r="I13" s="63">
        <f>J13+K13</f>
        <v>384.6</v>
      </c>
      <c r="J13" s="64">
        <v>245.8</v>
      </c>
      <c r="K13" s="66">
        <v>138.8</v>
      </c>
      <c r="L13" s="93">
        <v>116.2</v>
      </c>
      <c r="M13" s="150">
        <f>N13+O13</f>
        <v>1939.7</v>
      </c>
      <c r="N13" s="160">
        <v>908.5</v>
      </c>
      <c r="O13" s="161">
        <v>1031.2</v>
      </c>
    </row>
    <row r="14" spans="1:15" s="29" customFormat="1" ht="18.75" thickBot="1">
      <c r="A14" s="25">
        <v>4</v>
      </c>
      <c r="B14" s="26" t="s">
        <v>7</v>
      </c>
      <c r="C14" s="197">
        <f>C12</f>
        <v>153</v>
      </c>
      <c r="D14" s="197">
        <f>D12</f>
        <v>50.5</v>
      </c>
      <c r="E14" s="197">
        <f>E12</f>
        <v>102.5</v>
      </c>
      <c r="F14" s="197">
        <f>(F12+F13)/2</f>
        <v>165.5</v>
      </c>
      <c r="G14" s="197">
        <f>(G12+G13)/2</f>
        <v>73</v>
      </c>
      <c r="H14" s="197">
        <f>(H12+H13)/2</f>
        <v>92.5</v>
      </c>
      <c r="I14" s="197">
        <f>I13+I12</f>
        <v>693.8</v>
      </c>
      <c r="J14" s="209">
        <f>(J12+J13)</f>
        <v>444.9</v>
      </c>
      <c r="K14" s="197">
        <f>(K12+K13)</f>
        <v>248.9</v>
      </c>
      <c r="L14" s="197">
        <f>(L12+L13)</f>
        <v>209.60000000000002</v>
      </c>
      <c r="M14" s="183">
        <f>(M11+M12+M13)</f>
        <v>4967.5</v>
      </c>
      <c r="N14" s="183">
        <f>(N11+N12+N13)</f>
        <v>2381.5</v>
      </c>
      <c r="O14" s="183">
        <f>(O11+O12+O13)</f>
        <v>2586</v>
      </c>
    </row>
    <row r="15" spans="1:15" s="29" customFormat="1" ht="18">
      <c r="A15" s="18">
        <v>5</v>
      </c>
      <c r="B15" s="5" t="s">
        <v>8</v>
      </c>
      <c r="C15" s="67">
        <v>153</v>
      </c>
      <c r="D15" s="55">
        <v>50.5</v>
      </c>
      <c r="E15" s="55">
        <v>102.5</v>
      </c>
      <c r="F15" s="56">
        <f>G15+H15</f>
        <v>164</v>
      </c>
      <c r="G15" s="57">
        <v>73</v>
      </c>
      <c r="H15" s="57">
        <v>91</v>
      </c>
      <c r="I15" s="67">
        <f>J15+K15</f>
        <v>483.6</v>
      </c>
      <c r="J15" s="55">
        <v>302.8</v>
      </c>
      <c r="K15" s="58">
        <v>180.8</v>
      </c>
      <c r="L15" s="109">
        <v>146</v>
      </c>
      <c r="M15" s="122">
        <f>N15+O15</f>
        <v>1960.4</v>
      </c>
      <c r="N15" s="122">
        <v>914.7</v>
      </c>
      <c r="O15" s="123">
        <v>1045.7</v>
      </c>
    </row>
    <row r="16" spans="1:15" s="89" customFormat="1" ht="18">
      <c r="A16" s="84">
        <v>6</v>
      </c>
      <c r="B16" s="85" t="s">
        <v>9</v>
      </c>
      <c r="C16" s="67">
        <v>153</v>
      </c>
      <c r="D16" s="55">
        <v>50.5</v>
      </c>
      <c r="E16" s="55">
        <v>102.5</v>
      </c>
      <c r="F16" s="56">
        <f>G16+H16</f>
        <v>163</v>
      </c>
      <c r="G16" s="88">
        <v>74</v>
      </c>
      <c r="H16" s="88">
        <v>89</v>
      </c>
      <c r="I16" s="67">
        <f>J16+K16</f>
        <v>686.7</v>
      </c>
      <c r="J16" s="110">
        <v>426.4</v>
      </c>
      <c r="K16" s="129">
        <v>260.3</v>
      </c>
      <c r="L16" s="109">
        <v>207.3</v>
      </c>
      <c r="M16" s="122">
        <f>N16+O16</f>
        <v>2087.2</v>
      </c>
      <c r="N16" s="110">
        <v>965.9</v>
      </c>
      <c r="O16" s="124">
        <v>1121.3</v>
      </c>
    </row>
    <row r="17" spans="1:15" s="89" customFormat="1" ht="18.75" thickBot="1">
      <c r="A17" s="90">
        <v>7</v>
      </c>
      <c r="B17" s="91" t="s">
        <v>10</v>
      </c>
      <c r="C17" s="67">
        <v>153</v>
      </c>
      <c r="D17" s="55">
        <v>50.5</v>
      </c>
      <c r="E17" s="55">
        <v>102.5</v>
      </c>
      <c r="F17" s="56">
        <f>G17+H17</f>
        <v>162</v>
      </c>
      <c r="G17" s="94">
        <v>71</v>
      </c>
      <c r="H17" s="94">
        <v>91</v>
      </c>
      <c r="I17" s="67">
        <f>J17+K17</f>
        <v>788.1</v>
      </c>
      <c r="J17" s="125">
        <v>493.3</v>
      </c>
      <c r="K17" s="130">
        <v>294.8</v>
      </c>
      <c r="L17" s="109">
        <f>I17*30.2%</f>
        <v>238.0062</v>
      </c>
      <c r="M17" s="122">
        <f>N17+O17</f>
        <v>2073.2</v>
      </c>
      <c r="N17" s="125">
        <v>926.7</v>
      </c>
      <c r="O17" s="126">
        <v>1146.5</v>
      </c>
    </row>
    <row r="18" spans="1:15" s="95" customFormat="1" ht="18.75" thickBot="1">
      <c r="A18" s="200">
        <v>8</v>
      </c>
      <c r="B18" s="202" t="s">
        <v>11</v>
      </c>
      <c r="C18" s="198">
        <v>153</v>
      </c>
      <c r="D18" s="198">
        <v>50.5</v>
      </c>
      <c r="E18" s="198">
        <v>102.5</v>
      </c>
      <c r="F18" s="210">
        <f>(F12+F13+F15+F16+F17)/5</f>
        <v>164</v>
      </c>
      <c r="G18" s="210">
        <f>(G12+G13+G15+G16+G17)/5</f>
        <v>72.8</v>
      </c>
      <c r="H18" s="210">
        <f>(H12+H13+H15+H16+H17)/5</f>
        <v>91.2</v>
      </c>
      <c r="I18" s="211">
        <f aca="true" t="shared" si="0" ref="I18:O18">I15+I14+I16+I17</f>
        <v>2652.2000000000003</v>
      </c>
      <c r="J18" s="211">
        <f t="shared" si="0"/>
        <v>1667.3999999999999</v>
      </c>
      <c r="K18" s="211">
        <f t="shared" si="0"/>
        <v>984.8</v>
      </c>
      <c r="L18" s="211">
        <f t="shared" si="0"/>
        <v>800.9062000000001</v>
      </c>
      <c r="M18" s="211">
        <f t="shared" si="0"/>
        <v>11088.3</v>
      </c>
      <c r="N18" s="211">
        <f t="shared" si="0"/>
        <v>5188.799999999999</v>
      </c>
      <c r="O18" s="211">
        <f t="shared" si="0"/>
        <v>5899.5</v>
      </c>
    </row>
    <row r="19" spans="1:15" s="89" customFormat="1" ht="18">
      <c r="A19" s="96">
        <v>9</v>
      </c>
      <c r="B19" s="97" t="s">
        <v>12</v>
      </c>
      <c r="C19" s="98">
        <f>D19+E19</f>
        <v>153</v>
      </c>
      <c r="D19" s="86">
        <v>50.5</v>
      </c>
      <c r="E19" s="86">
        <v>102.5</v>
      </c>
      <c r="F19" s="56">
        <f>G19+H19</f>
        <v>162</v>
      </c>
      <c r="G19" s="56">
        <v>70</v>
      </c>
      <c r="H19" s="56">
        <v>92</v>
      </c>
      <c r="I19" s="109">
        <f>J19+K19</f>
        <v>726.48</v>
      </c>
      <c r="J19" s="109">
        <v>462.42</v>
      </c>
      <c r="K19" s="131">
        <v>264.06</v>
      </c>
      <c r="L19" s="109">
        <v>219.4</v>
      </c>
      <c r="M19" s="127">
        <f>N19+O19</f>
        <v>2096.2</v>
      </c>
      <c r="N19" s="109">
        <v>1034.6</v>
      </c>
      <c r="O19" s="128">
        <v>1061.6</v>
      </c>
    </row>
    <row r="20" spans="1:15" s="89" customFormat="1" ht="18">
      <c r="A20" s="84">
        <v>10</v>
      </c>
      <c r="B20" s="85" t="s">
        <v>13</v>
      </c>
      <c r="C20" s="86">
        <v>153</v>
      </c>
      <c r="D20" s="87">
        <v>50.5</v>
      </c>
      <c r="E20" s="87">
        <v>102.5</v>
      </c>
      <c r="F20" s="56">
        <f>G20+H20</f>
        <v>156</v>
      </c>
      <c r="G20" s="88">
        <v>67</v>
      </c>
      <c r="H20" s="88">
        <v>89</v>
      </c>
      <c r="I20" s="109">
        <f>J20+K20</f>
        <v>548.85</v>
      </c>
      <c r="J20" s="110">
        <v>352.47</v>
      </c>
      <c r="K20" s="129">
        <v>196.38</v>
      </c>
      <c r="L20" s="109">
        <v>165.75</v>
      </c>
      <c r="M20" s="127">
        <f>N20+O20</f>
        <v>2099.7</v>
      </c>
      <c r="N20" s="110">
        <v>980.6</v>
      </c>
      <c r="O20" s="110">
        <v>1119.1</v>
      </c>
    </row>
    <row r="21" spans="1:15" s="89" customFormat="1" ht="18.75" thickBot="1">
      <c r="A21" s="90">
        <v>11</v>
      </c>
      <c r="B21" s="99" t="s">
        <v>14</v>
      </c>
      <c r="C21" s="92">
        <v>153</v>
      </c>
      <c r="D21" s="93">
        <v>50.5</v>
      </c>
      <c r="E21" s="93">
        <v>102.5</v>
      </c>
      <c r="F21" s="56">
        <f>G21+H21</f>
        <v>164</v>
      </c>
      <c r="G21" s="94">
        <v>71</v>
      </c>
      <c r="H21" s="94">
        <v>93</v>
      </c>
      <c r="I21" s="109">
        <f>J21+K21</f>
        <v>534.74</v>
      </c>
      <c r="J21" s="125">
        <v>342.14</v>
      </c>
      <c r="K21" s="130">
        <v>192.6</v>
      </c>
      <c r="L21" s="125">
        <v>161.49</v>
      </c>
      <c r="M21" s="127">
        <f>N21+O21</f>
        <v>2031.4</v>
      </c>
      <c r="N21" s="115">
        <v>932.6</v>
      </c>
      <c r="O21" s="115">
        <v>1098.8</v>
      </c>
    </row>
    <row r="22" spans="1:15" s="95" customFormat="1" ht="18.75" thickBot="1">
      <c r="A22" s="27">
        <v>12</v>
      </c>
      <c r="B22" s="28" t="s">
        <v>15</v>
      </c>
      <c r="C22" s="199">
        <f>D22+E22</f>
        <v>153</v>
      </c>
      <c r="D22" s="199">
        <v>50.5</v>
      </c>
      <c r="E22" s="199">
        <v>102.5</v>
      </c>
      <c r="F22" s="214">
        <f>(F19+F17+F16+F15+F13+F12+F20+F21)/8</f>
        <v>162.75</v>
      </c>
      <c r="G22" s="214">
        <f>(G19+G17+G16+G15+G13+G12+G20+G21)/8</f>
        <v>71.5</v>
      </c>
      <c r="H22" s="214">
        <f>(H19+H17+H16+H15+H13+H12+H20+H21)/8</f>
        <v>91.25</v>
      </c>
      <c r="I22" s="214">
        <f aca="true" t="shared" si="1" ref="I22:O22">I18+I19+I20+I21</f>
        <v>4462.27</v>
      </c>
      <c r="J22" s="214">
        <f t="shared" si="1"/>
        <v>2824.43</v>
      </c>
      <c r="K22" s="214">
        <f t="shared" si="1"/>
        <v>1637.8399999999997</v>
      </c>
      <c r="L22" s="214">
        <f t="shared" si="1"/>
        <v>1347.5462</v>
      </c>
      <c r="M22" s="214">
        <f t="shared" si="1"/>
        <v>17315.600000000002</v>
      </c>
      <c r="N22" s="214">
        <f t="shared" si="1"/>
        <v>8136.6</v>
      </c>
      <c r="O22" s="214">
        <f t="shared" si="1"/>
        <v>9179</v>
      </c>
    </row>
    <row r="23" spans="1:15" s="89" customFormat="1" ht="18">
      <c r="A23" s="96">
        <v>13</v>
      </c>
      <c r="B23" s="100" t="s">
        <v>16</v>
      </c>
      <c r="C23" s="98">
        <v>153</v>
      </c>
      <c r="D23" s="86">
        <v>50.5</v>
      </c>
      <c r="E23" s="86">
        <v>102.5</v>
      </c>
      <c r="F23" s="56">
        <f>G23+H23</f>
        <v>152</v>
      </c>
      <c r="G23" s="56">
        <v>66</v>
      </c>
      <c r="H23" s="56">
        <v>86</v>
      </c>
      <c r="I23" s="109">
        <f>J23+K23</f>
        <v>624.2</v>
      </c>
      <c r="J23" s="109">
        <v>399.5</v>
      </c>
      <c r="K23" s="131">
        <v>224.7</v>
      </c>
      <c r="L23" s="109">
        <v>188.5</v>
      </c>
      <c r="M23" s="127">
        <f>N23+O23</f>
        <v>1883</v>
      </c>
      <c r="N23" s="111">
        <v>866.9</v>
      </c>
      <c r="O23" s="111">
        <v>1016.1</v>
      </c>
    </row>
    <row r="24" spans="1:15" s="89" customFormat="1" ht="18">
      <c r="A24" s="84">
        <v>14</v>
      </c>
      <c r="B24" s="85" t="s">
        <v>17</v>
      </c>
      <c r="C24" s="86">
        <v>153</v>
      </c>
      <c r="D24" s="87">
        <v>50.5</v>
      </c>
      <c r="E24" s="87">
        <v>102.5</v>
      </c>
      <c r="F24" s="56">
        <f>G24+H24</f>
        <v>0</v>
      </c>
      <c r="G24" s="88">
        <v>0</v>
      </c>
      <c r="H24" s="88">
        <v>0</v>
      </c>
      <c r="I24" s="109">
        <f>J24+K24</f>
        <v>0</v>
      </c>
      <c r="J24" s="110">
        <v>0</v>
      </c>
      <c r="K24" s="129">
        <v>0</v>
      </c>
      <c r="L24" s="110">
        <v>0</v>
      </c>
      <c r="M24" s="127">
        <f>N24+O24</f>
        <v>2397.6000000000004</v>
      </c>
      <c r="N24" s="110">
        <v>1090.9</v>
      </c>
      <c r="O24" s="110">
        <v>1306.7</v>
      </c>
    </row>
    <row r="25" spans="1:15" s="89" customFormat="1" ht="18.75" thickBot="1">
      <c r="A25" s="90">
        <v>15</v>
      </c>
      <c r="B25" s="91" t="s">
        <v>18</v>
      </c>
      <c r="C25" s="86">
        <v>153</v>
      </c>
      <c r="D25" s="93">
        <v>50.5</v>
      </c>
      <c r="E25" s="93">
        <v>102.5</v>
      </c>
      <c r="F25" s="56">
        <f>G25+H25</f>
        <v>101</v>
      </c>
      <c r="G25" s="56">
        <v>42</v>
      </c>
      <c r="H25" s="56">
        <v>59</v>
      </c>
      <c r="I25" s="109">
        <f>J25+K25</f>
        <v>1.1</v>
      </c>
      <c r="J25" s="125">
        <v>0.7</v>
      </c>
      <c r="K25" s="130">
        <v>0.4</v>
      </c>
      <c r="L25" s="125">
        <v>0.3</v>
      </c>
      <c r="M25" s="127">
        <f>N25+O25</f>
        <v>1434.6999999999998</v>
      </c>
      <c r="N25" s="87">
        <v>639.3</v>
      </c>
      <c r="O25" s="87">
        <v>795.4</v>
      </c>
    </row>
    <row r="26" spans="1:15" s="29" customFormat="1" ht="18.75" thickBot="1">
      <c r="A26" s="200">
        <v>16</v>
      </c>
      <c r="B26" s="201" t="s">
        <v>19</v>
      </c>
      <c r="C26" s="121">
        <f>C14</f>
        <v>153</v>
      </c>
      <c r="D26" s="121">
        <f>D14</f>
        <v>50.5</v>
      </c>
      <c r="E26" s="121">
        <f>E14</f>
        <v>102.5</v>
      </c>
      <c r="F26" s="212">
        <f>(F15+F13+F12+F16+F17+F19+F20+F21+F23+F25)/10</f>
        <v>155.5</v>
      </c>
      <c r="G26" s="212">
        <f>(G15+G13+G12+G16+G17+G19+G20+G21+G23+G25)/10</f>
        <v>68</v>
      </c>
      <c r="H26" s="212">
        <f>(H15+H13+H12+H16+H17+H19+H20+H21+H23+H25)/10</f>
        <v>87.5</v>
      </c>
      <c r="I26" s="212">
        <f>I14+I15+I16+I17+I19+I20+I21+I23+I25</f>
        <v>5087.570000000001</v>
      </c>
      <c r="J26" s="212">
        <f>J14+J15+J16+J17+J19+J20+J21+J23+J25</f>
        <v>3224.6299999999997</v>
      </c>
      <c r="K26" s="212">
        <f>K14+K15+K16+K17+K19+K20+K21+K23+K25</f>
        <v>1862.9399999999998</v>
      </c>
      <c r="L26" s="212">
        <f>L14+L15+L16+L17+L19+L20+L21+L23+L25</f>
        <v>1536.3462</v>
      </c>
      <c r="M26" s="212">
        <f>M14+M15+M16+M17+M19+M20+M21+M23+M24+M25</f>
        <v>23030.900000000005</v>
      </c>
      <c r="N26" s="212">
        <f>N14+N15+N16+N17+N19+N20+N21+N23+N24+N25</f>
        <v>10733.699999999999</v>
      </c>
      <c r="O26" s="212">
        <f>O14+O15+O16+O17+O19+O20+O21+O23+O24+O25</f>
        <v>12297.2</v>
      </c>
    </row>
    <row r="27" spans="1:15" ht="18">
      <c r="A27" s="44"/>
      <c r="B27" s="45"/>
      <c r="C27" s="46"/>
      <c r="D27" s="46"/>
      <c r="E27" s="46"/>
      <c r="F27" s="47"/>
      <c r="G27" s="48"/>
      <c r="H27" s="48"/>
      <c r="I27" s="46"/>
      <c r="J27" s="46"/>
      <c r="K27" s="46"/>
      <c r="L27" s="142"/>
      <c r="M27" s="46"/>
      <c r="N27" s="46"/>
      <c r="O27" s="46"/>
    </row>
    <row r="28" spans="1:15" ht="18">
      <c r="A28" s="44"/>
      <c r="B28" s="45"/>
      <c r="C28" s="46"/>
      <c r="D28" s="46"/>
      <c r="E28" s="46"/>
      <c r="F28" s="47"/>
      <c r="G28" s="48"/>
      <c r="H28" s="48"/>
      <c r="I28" s="135"/>
      <c r="J28" s="46"/>
      <c r="K28" s="46"/>
      <c r="L28" s="142"/>
      <c r="M28" s="46"/>
      <c r="N28" s="135"/>
      <c r="O28" s="135"/>
    </row>
    <row r="29" spans="1:13" ht="14.25">
      <c r="A29" s="8"/>
      <c r="M29" s="133"/>
    </row>
    <row r="30" spans="1:13" s="74" customFormat="1" ht="20.25">
      <c r="A30" s="68"/>
      <c r="B30" s="69" t="s">
        <v>25</v>
      </c>
      <c r="C30" s="69"/>
      <c r="D30" s="69"/>
      <c r="E30" s="69"/>
      <c r="F30" s="70"/>
      <c r="G30" s="71"/>
      <c r="H30" s="72"/>
      <c r="I30" s="72"/>
      <c r="J30" s="252" t="s">
        <v>43</v>
      </c>
      <c r="K30" s="252"/>
      <c r="L30" s="143"/>
      <c r="M30" s="73"/>
    </row>
    <row r="31" spans="1:13" s="74" customFormat="1" ht="20.25">
      <c r="A31" s="68"/>
      <c r="B31" s="71"/>
      <c r="C31" s="71"/>
      <c r="D31" s="71"/>
      <c r="E31" s="71"/>
      <c r="F31" s="75"/>
      <c r="G31" s="71"/>
      <c r="H31" s="238"/>
      <c r="I31" s="238"/>
      <c r="J31" s="239" t="s">
        <v>20</v>
      </c>
      <c r="K31" s="239"/>
      <c r="L31" s="143"/>
      <c r="M31" s="73"/>
    </row>
    <row r="32" spans="1:13" s="74" customFormat="1" ht="20.25">
      <c r="A32" s="68"/>
      <c r="B32" s="71"/>
      <c r="C32" s="71"/>
      <c r="D32" s="76"/>
      <c r="E32" s="76"/>
      <c r="F32" s="75"/>
      <c r="G32" s="71"/>
      <c r="H32" s="72"/>
      <c r="I32" s="77"/>
      <c r="J32" s="71"/>
      <c r="K32" s="71"/>
      <c r="L32" s="75"/>
      <c r="M32" s="73"/>
    </row>
    <row r="33" spans="1:13" s="74" customFormat="1" ht="20.25">
      <c r="A33" s="68"/>
      <c r="B33" s="69" t="s">
        <v>24</v>
      </c>
      <c r="C33" s="69"/>
      <c r="D33" s="76"/>
      <c r="E33" s="76"/>
      <c r="F33" s="70"/>
      <c r="G33" s="71"/>
      <c r="H33" s="238"/>
      <c r="I33" s="238"/>
      <c r="J33" s="252" t="s">
        <v>44</v>
      </c>
      <c r="K33" s="252"/>
      <c r="L33" s="143"/>
      <c r="M33" s="73"/>
    </row>
    <row r="34" spans="1:13" s="74" customFormat="1" ht="25.5" customHeight="1">
      <c r="A34" s="68"/>
      <c r="B34" s="71"/>
      <c r="C34" s="71"/>
      <c r="D34" s="71"/>
      <c r="E34" s="71"/>
      <c r="F34" s="75"/>
      <c r="G34" s="71"/>
      <c r="H34" s="232"/>
      <c r="I34" s="232"/>
      <c r="J34" s="233" t="s">
        <v>20</v>
      </c>
      <c r="K34" s="233"/>
      <c r="L34" s="144"/>
      <c r="M34" s="73"/>
    </row>
    <row r="35" spans="1:13" ht="20.25" customHeight="1" hidden="1">
      <c r="A35" s="12"/>
      <c r="B35" s="16" t="s">
        <v>41</v>
      </c>
      <c r="C35" s="16"/>
      <c r="D35" s="16"/>
      <c r="E35" s="16"/>
      <c r="F35" s="43"/>
      <c r="G35" s="16"/>
      <c r="H35" s="16"/>
      <c r="I35" s="14"/>
      <c r="J35" s="253"/>
      <c r="K35" s="253"/>
      <c r="L35" s="145"/>
      <c r="M35" s="13"/>
    </row>
    <row r="36" spans="1:13" ht="22.5" customHeight="1" hidden="1">
      <c r="A36" s="12"/>
      <c r="B36" s="251" t="s">
        <v>21</v>
      </c>
      <c r="C36" s="251"/>
      <c r="D36" s="11"/>
      <c r="E36" s="11"/>
      <c r="F36" s="42"/>
      <c r="G36" s="11"/>
      <c r="H36" s="15"/>
      <c r="I36" s="11"/>
      <c r="J36" s="250" t="s">
        <v>20</v>
      </c>
      <c r="K36" s="250"/>
      <c r="L36" s="146"/>
      <c r="M36" s="13"/>
    </row>
    <row r="37" ht="14.25" hidden="1"/>
    <row r="38" ht="14.25" hidden="1"/>
  </sheetData>
  <sheetProtection/>
  <mergeCells count="35">
    <mergeCell ref="H31:I31"/>
    <mergeCell ref="M7:O7"/>
    <mergeCell ref="M8:M9"/>
    <mergeCell ref="F7:H7"/>
    <mergeCell ref="I7:K7"/>
    <mergeCell ref="F8:F9"/>
    <mergeCell ref="G8:H8"/>
    <mergeCell ref="I8:I9"/>
    <mergeCell ref="N8:O8"/>
    <mergeCell ref="L7:L9"/>
    <mergeCell ref="J8:K8"/>
    <mergeCell ref="J36:K36"/>
    <mergeCell ref="A5:N5"/>
    <mergeCell ref="B36:C36"/>
    <mergeCell ref="J30:K30"/>
    <mergeCell ref="J33:K33"/>
    <mergeCell ref="J31:K31"/>
    <mergeCell ref="J34:K34"/>
    <mergeCell ref="J35:K35"/>
    <mergeCell ref="F6:I6"/>
    <mergeCell ref="H33:I33"/>
    <mergeCell ref="H34:I34"/>
    <mergeCell ref="M1:O1"/>
    <mergeCell ref="K3:O3"/>
    <mergeCell ref="A4:M4"/>
    <mergeCell ref="L2:O2"/>
    <mergeCell ref="I1:K1"/>
    <mergeCell ref="H2:I2"/>
    <mergeCell ref="J2:K2"/>
    <mergeCell ref="A7:A9"/>
    <mergeCell ref="B7:B9"/>
    <mergeCell ref="C7:E7"/>
    <mergeCell ref="B6:E6"/>
    <mergeCell ref="C8:C9"/>
    <mergeCell ref="D8:E8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2013-02-05T06:06:55Z</cp:lastPrinted>
  <dcterms:created xsi:type="dcterms:W3CDTF">2006-09-28T05:33:49Z</dcterms:created>
  <dcterms:modified xsi:type="dcterms:W3CDTF">2013-02-05T06:06:58Z</dcterms:modified>
  <cp:category/>
  <cp:version/>
  <cp:contentType/>
  <cp:contentStatus/>
</cp:coreProperties>
</file>